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915"/>
  <workbookPr autoCompressPictures="0"/>
  <bookViews>
    <workbookView xWindow="1640" yWindow="40" windowWidth="26360" windowHeight="16080"/>
  </bookViews>
  <sheets>
    <sheet name="はじめに" sheetId="1" r:id="rId1"/>
    <sheet name="壁" sheetId="2" r:id="rId2"/>
    <sheet name="床" sheetId="3" r:id="rId3"/>
    <sheet name="天井" sheetId="4" r:id="rId4"/>
    <sheet name="UA値計算" sheetId="5" r:id="rId5"/>
    <sheet name="地域区分" sheetId="7" r:id="rId6"/>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21" i="4" l="1"/>
  <c r="BH21" i="4"/>
  <c r="BL21" i="4"/>
  <c r="AB26" i="4"/>
  <c r="BO15" i="4"/>
  <c r="BD18" i="4"/>
  <c r="BH18" i="4"/>
  <c r="BL18" i="4"/>
  <c r="Y26" i="4"/>
  <c r="BD24" i="3"/>
  <c r="BD30" i="3"/>
  <c r="BH30" i="3"/>
  <c r="BL30" i="3"/>
  <c r="AH28" i="3"/>
  <c r="BD27" i="3"/>
  <c r="BH27" i="3"/>
  <c r="BL27" i="3"/>
  <c r="AE28" i="3"/>
  <c r="BH24" i="3"/>
  <c r="BL24" i="3"/>
  <c r="AB28" i="3"/>
  <c r="BO15" i="3"/>
  <c r="BD21" i="3"/>
  <c r="BH21" i="3"/>
  <c r="BL21" i="3"/>
  <c r="Y28" i="3"/>
  <c r="BD41" i="3"/>
  <c r="BO35" i="3"/>
  <c r="BD38" i="3"/>
  <c r="BH41" i="3"/>
  <c r="BL41" i="3"/>
  <c r="AB46" i="3"/>
  <c r="BD59" i="3"/>
  <c r="BH59" i="3"/>
  <c r="BL59" i="3"/>
  <c r="AB64" i="3"/>
  <c r="BO53" i="3"/>
  <c r="BD56" i="3"/>
  <c r="BH56" i="3"/>
  <c r="BL56" i="3"/>
  <c r="Y64" i="3"/>
  <c r="BH38" i="3"/>
  <c r="BO18" i="3"/>
  <c r="BD91" i="2"/>
  <c r="BH91" i="2"/>
  <c r="BL91" i="2"/>
  <c r="AB98" i="2"/>
  <c r="BO83" i="2"/>
  <c r="BD88" i="2"/>
  <c r="BH88" i="2"/>
  <c r="BL88" i="2"/>
  <c r="Y98" i="2"/>
  <c r="BD69" i="2"/>
  <c r="BH69" i="2"/>
  <c r="BL69" i="2"/>
  <c r="AB76" i="2"/>
  <c r="BO61" i="2"/>
  <c r="BD66" i="2"/>
  <c r="BH66" i="2"/>
  <c r="BL66" i="2"/>
  <c r="Y76" i="2"/>
  <c r="BD50" i="2"/>
  <c r="BD53" i="2"/>
  <c r="BH53" i="2"/>
  <c r="BL53" i="2"/>
  <c r="AH54" i="2"/>
  <c r="BH50" i="2"/>
  <c r="BL50" i="2"/>
  <c r="AE54" i="2"/>
  <c r="BD47" i="2"/>
  <c r="BH47" i="2"/>
  <c r="BL47" i="2"/>
  <c r="AB54" i="2"/>
  <c r="BO38" i="2"/>
  <c r="BD44" i="2"/>
  <c r="BH44" i="2"/>
  <c r="BL44" i="2"/>
  <c r="Y54" i="2"/>
  <c r="BD27" i="2"/>
  <c r="BD30" i="2"/>
  <c r="BH30" i="2"/>
  <c r="BL30" i="2"/>
  <c r="AH31" i="2"/>
  <c r="BH27" i="2"/>
  <c r="BL27" i="2"/>
  <c r="AE31" i="2"/>
  <c r="BD24" i="2"/>
  <c r="BH24" i="2"/>
  <c r="BL24" i="2"/>
  <c r="AB31" i="2"/>
  <c r="BO15" i="2"/>
  <c r="BD21" i="2"/>
  <c r="BH21" i="2"/>
  <c r="BL21" i="2"/>
  <c r="Y31" i="2"/>
  <c r="BO85" i="2"/>
  <c r="BO63" i="2"/>
  <c r="BO41" i="2"/>
  <c r="BO18" i="2"/>
  <c r="V42" i="5"/>
  <c r="BL38" i="3"/>
  <c r="Y46" i="3"/>
  <c r="V38" i="5"/>
  <c r="V39" i="5"/>
  <c r="V40" i="5"/>
  <c r="V41" i="5"/>
  <c r="V37" i="5"/>
  <c r="V43" i="5"/>
  <c r="V39" i="4"/>
  <c r="Y39" i="4"/>
  <c r="L39" i="4"/>
  <c r="V38" i="4"/>
  <c r="Y38" i="4"/>
  <c r="L38" i="4"/>
  <c r="Y37" i="4"/>
  <c r="V37" i="4"/>
  <c r="L37" i="4"/>
  <c r="Y19" i="4"/>
  <c r="V19" i="4"/>
  <c r="AB19" i="4"/>
  <c r="L19" i="4"/>
  <c r="V22" i="4"/>
  <c r="Y22" i="4"/>
  <c r="L22" i="4"/>
  <c r="V21" i="4"/>
  <c r="AB21" i="4"/>
  <c r="L21" i="4"/>
  <c r="V20" i="4"/>
  <c r="AB20" i="4"/>
  <c r="L20" i="4"/>
  <c r="V60" i="3"/>
  <c r="Y60" i="3"/>
  <c r="L60" i="3"/>
  <c r="V59" i="3"/>
  <c r="AB59" i="3"/>
  <c r="L59" i="3"/>
  <c r="AB58" i="3"/>
  <c r="V58" i="3"/>
  <c r="Y58" i="3"/>
  <c r="L58" i="3"/>
  <c r="AB57" i="3"/>
  <c r="V57" i="3"/>
  <c r="Y57" i="3"/>
  <c r="L57" i="3"/>
  <c r="AB41" i="3"/>
  <c r="V42" i="3"/>
  <c r="Y42" i="3"/>
  <c r="L42" i="3"/>
  <c r="V41" i="3"/>
  <c r="L41" i="3"/>
  <c r="V40" i="3"/>
  <c r="L40" i="3"/>
  <c r="V39" i="3"/>
  <c r="Y39" i="3"/>
  <c r="L39" i="3"/>
  <c r="V19" i="3"/>
  <c r="AB19" i="3"/>
  <c r="V20" i="3"/>
  <c r="AE20" i="3"/>
  <c r="V24" i="3"/>
  <c r="AE24" i="3"/>
  <c r="L24" i="3"/>
  <c r="V23" i="3"/>
  <c r="AH23" i="3"/>
  <c r="L23" i="3"/>
  <c r="V22" i="3"/>
  <c r="AB22" i="3"/>
  <c r="L22" i="3"/>
  <c r="V21" i="3"/>
  <c r="AH21" i="3"/>
  <c r="L21" i="3"/>
  <c r="L20" i="3"/>
  <c r="L19" i="3"/>
  <c r="AB62" i="3"/>
  <c r="AB63" i="3"/>
  <c r="AB24" i="4"/>
  <c r="AB25" i="4"/>
  <c r="Y41" i="4"/>
  <c r="Y42" i="4"/>
  <c r="AB39" i="3"/>
  <c r="Y20" i="4"/>
  <c r="Y24" i="4"/>
  <c r="Y25" i="4"/>
  <c r="Y62" i="3"/>
  <c r="Y63" i="3"/>
  <c r="Y65" i="3"/>
  <c r="Y40" i="3"/>
  <c r="Y44" i="3"/>
  <c r="Y45" i="3"/>
  <c r="AB40" i="3"/>
  <c r="Y19" i="3"/>
  <c r="AE19" i="3"/>
  <c r="AH19" i="3"/>
  <c r="Y22" i="3"/>
  <c r="AE21" i="3"/>
  <c r="Y20" i="3"/>
  <c r="AB23" i="3"/>
  <c r="Y24" i="3"/>
  <c r="AB20" i="3"/>
  <c r="AH20" i="3"/>
  <c r="AB94" i="2"/>
  <c r="Y94" i="2"/>
  <c r="V94" i="2"/>
  <c r="L94" i="2"/>
  <c r="AB93" i="2"/>
  <c r="Y93" i="2"/>
  <c r="V93" i="2"/>
  <c r="L93" i="2"/>
  <c r="V92" i="2"/>
  <c r="L92" i="2"/>
  <c r="V91" i="2"/>
  <c r="AB91" i="2"/>
  <c r="L91" i="2"/>
  <c r="AB90" i="2"/>
  <c r="Y90" i="2"/>
  <c r="V90" i="2"/>
  <c r="L90" i="2"/>
  <c r="V89" i="2"/>
  <c r="Y89" i="2"/>
  <c r="L89" i="2"/>
  <c r="V88" i="2"/>
  <c r="AB88" i="2"/>
  <c r="L88" i="2"/>
  <c r="AB87" i="2"/>
  <c r="Y87" i="2"/>
  <c r="V87" i="2"/>
  <c r="L87" i="2"/>
  <c r="AB65" i="2"/>
  <c r="AB72" i="2"/>
  <c r="Y72" i="2"/>
  <c r="V72" i="2"/>
  <c r="L72" i="2"/>
  <c r="AB71" i="2"/>
  <c r="Y71" i="2"/>
  <c r="V71" i="2"/>
  <c r="L71" i="2"/>
  <c r="V70" i="2"/>
  <c r="Y70" i="2"/>
  <c r="L70" i="2"/>
  <c r="AB69" i="2"/>
  <c r="Y69" i="2"/>
  <c r="V69" i="2"/>
  <c r="L69" i="2"/>
  <c r="V68" i="2"/>
  <c r="Y68" i="2"/>
  <c r="L68" i="2"/>
  <c r="V67" i="2"/>
  <c r="AB67" i="2"/>
  <c r="L67" i="2"/>
  <c r="V66" i="2"/>
  <c r="L66" i="2"/>
  <c r="Y65" i="2"/>
  <c r="V65" i="2"/>
  <c r="L65" i="2"/>
  <c r="AB27" i="2"/>
  <c r="AE27" i="2"/>
  <c r="AH27" i="2"/>
  <c r="Y27" i="2"/>
  <c r="AH26" i="2"/>
  <c r="AB26" i="2"/>
  <c r="AE26" i="2"/>
  <c r="Y26" i="2"/>
  <c r="AB23" i="2"/>
  <c r="AE23" i="2"/>
  <c r="AH23" i="2"/>
  <c r="Y23" i="2"/>
  <c r="AB50" i="2"/>
  <c r="AE50" i="2"/>
  <c r="AH50" i="2"/>
  <c r="Y50" i="2"/>
  <c r="AB49" i="2"/>
  <c r="AE49" i="2"/>
  <c r="AH49" i="2"/>
  <c r="Y49" i="2"/>
  <c r="AB42" i="2"/>
  <c r="AE42" i="2"/>
  <c r="AH42" i="2"/>
  <c r="Y42" i="2"/>
  <c r="AB19" i="2"/>
  <c r="AE19" i="2"/>
  <c r="AH19" i="2"/>
  <c r="Y19" i="2"/>
  <c r="AB46" i="2"/>
  <c r="AE46" i="2"/>
  <c r="AH46" i="2"/>
  <c r="Y46" i="2"/>
  <c r="V44" i="2"/>
  <c r="AH44" i="2"/>
  <c r="V50" i="2"/>
  <c r="L50" i="2"/>
  <c r="V49" i="2"/>
  <c r="L49" i="2"/>
  <c r="V48" i="2"/>
  <c r="AB48" i="2"/>
  <c r="L48" i="2"/>
  <c r="V47" i="2"/>
  <c r="AH47" i="2"/>
  <c r="L47" i="2"/>
  <c r="V46" i="2"/>
  <c r="L46" i="2"/>
  <c r="V45" i="2"/>
  <c r="AE45" i="2"/>
  <c r="L45" i="2"/>
  <c r="L44" i="2"/>
  <c r="V43" i="2"/>
  <c r="AB43" i="2"/>
  <c r="L43" i="2"/>
  <c r="V42" i="2"/>
  <c r="L42" i="2"/>
  <c r="V23" i="2"/>
  <c r="L23" i="2"/>
  <c r="V20" i="2"/>
  <c r="AB20" i="2"/>
  <c r="V21" i="2"/>
  <c r="AH21" i="2"/>
  <c r="V22" i="2"/>
  <c r="AB22" i="2"/>
  <c r="V24" i="2"/>
  <c r="AB24" i="2"/>
  <c r="V25" i="2"/>
  <c r="AE25" i="2"/>
  <c r="V26" i="2"/>
  <c r="V27" i="2"/>
  <c r="V19" i="2"/>
  <c r="Y27" i="4"/>
  <c r="AB26" i="3"/>
  <c r="AB27" i="3"/>
  <c r="AE26" i="3"/>
  <c r="AE27" i="3"/>
  <c r="Y44" i="4"/>
  <c r="AB44" i="3"/>
  <c r="AB45" i="3"/>
  <c r="Y47" i="3"/>
  <c r="AH26" i="3"/>
  <c r="AH27" i="3"/>
  <c r="Y26" i="3"/>
  <c r="Y27" i="3"/>
  <c r="AB44" i="2"/>
  <c r="AB89" i="2"/>
  <c r="AB96" i="2"/>
  <c r="AB97" i="2"/>
  <c r="AE21" i="2"/>
  <c r="AB70" i="2"/>
  <c r="Y88" i="2"/>
  <c r="Y92" i="2"/>
  <c r="Y20" i="2"/>
  <c r="Y43" i="2"/>
  <c r="AH20" i="2"/>
  <c r="Y66" i="2"/>
  <c r="Y74" i="2"/>
  <c r="Y75" i="2"/>
  <c r="AB66" i="2"/>
  <c r="AH43" i="2"/>
  <c r="AH24" i="2"/>
  <c r="AE43" i="2"/>
  <c r="Y45" i="2"/>
  <c r="Y48" i="2"/>
  <c r="AE20" i="2"/>
  <c r="Y22" i="2"/>
  <c r="Y25" i="2"/>
  <c r="AE47" i="2"/>
  <c r="AB52" i="2"/>
  <c r="AB53" i="2"/>
  <c r="Y29" i="3"/>
  <c r="Y29" i="2"/>
  <c r="Y30" i="2"/>
  <c r="Y96" i="2"/>
  <c r="Y97" i="2"/>
  <c r="Y99" i="2"/>
  <c r="Y52" i="2"/>
  <c r="Y53" i="2"/>
  <c r="AB74" i="2"/>
  <c r="AB75" i="2"/>
  <c r="Y77" i="2"/>
  <c r="AH52" i="2"/>
  <c r="AH53" i="2"/>
  <c r="AE52" i="2"/>
  <c r="AE53" i="2"/>
  <c r="AB29" i="2"/>
  <c r="AB30" i="2"/>
  <c r="AH29" i="2"/>
  <c r="AH30" i="2"/>
  <c r="AE29" i="2"/>
  <c r="AE30" i="2"/>
  <c r="Y55" i="2"/>
  <c r="Y32" i="2"/>
  <c r="L19" i="2"/>
  <c r="L20" i="2"/>
  <c r="L21" i="2"/>
  <c r="L22" i="2"/>
  <c r="L24" i="2"/>
  <c r="L25" i="2"/>
  <c r="L26" i="2"/>
  <c r="L27" i="2"/>
</calcChain>
</file>

<file path=xl/sharedStrings.xml><?xml version="1.0" encoding="utf-8"?>
<sst xmlns="http://schemas.openxmlformats.org/spreadsheetml/2006/main" count="1361" uniqueCount="652">
  <si>
    <t>熱抵抗値（㎡Ｋ／Ｗ）</t>
    <rPh sb="0" eb="1">
      <t>ネツ</t>
    </rPh>
    <rPh sb="1" eb="4">
      <t>テイコウチ</t>
    </rPh>
    <phoneticPr fontId="1"/>
  </si>
  <si>
    <t>熱抵抗値（㎡Ｋ／Ｗ）＝</t>
    <phoneticPr fontId="1"/>
  </si>
  <si>
    <t>厚さｄ（ｍ）</t>
    <rPh sb="0" eb="1">
      <t>アツ</t>
    </rPh>
    <phoneticPr fontId="1"/>
  </si>
  <si>
    <t>熱伝導率λ（Ｗ／ｍＫ）</t>
    <rPh sb="0" eb="1">
      <t>ネツ</t>
    </rPh>
    <rPh sb="1" eb="4">
      <t>デンドウリツ</t>
    </rPh>
    <phoneticPr fontId="1"/>
  </si>
  <si>
    <t>部位</t>
  </si>
  <si>
    <t>天井</t>
  </si>
  <si>
    <t>外壁</t>
  </si>
  <si>
    <t>床</t>
  </si>
  <si>
    <t>(㎡K/W)</t>
    <phoneticPr fontId="1"/>
  </si>
  <si>
    <t>外気側表面熱抵抗Ro</t>
    <phoneticPr fontId="1"/>
  </si>
  <si>
    <t>屋根</t>
    <phoneticPr fontId="1"/>
  </si>
  <si>
    <t>-</t>
    <phoneticPr fontId="1"/>
  </si>
  <si>
    <t> (通気層)</t>
    <phoneticPr fontId="1"/>
  </si>
  <si>
    <t> (小屋裏)</t>
    <phoneticPr fontId="1"/>
  </si>
  <si>
    <t> (通気層)</t>
    <phoneticPr fontId="1"/>
  </si>
  <si>
    <t> (床下)</t>
    <phoneticPr fontId="1"/>
  </si>
  <si>
    <t>平成２５年省エネ基準</t>
    <rPh sb="0" eb="2">
      <t>ヘイセイ</t>
    </rPh>
    <rPh sb="4" eb="5">
      <t>ネン</t>
    </rPh>
    <rPh sb="5" eb="6">
      <t>ショウ</t>
    </rPh>
    <rPh sb="8" eb="10">
      <t>キジュン</t>
    </rPh>
    <phoneticPr fontId="1"/>
  </si>
  <si>
    <t>地域区分</t>
    <rPh sb="0" eb="2">
      <t>チイキ</t>
    </rPh>
    <rPh sb="2" eb="4">
      <t>クブン</t>
    </rPh>
    <phoneticPr fontId="1"/>
  </si>
  <si>
    <t>外皮平均熱貫流率</t>
    <rPh sb="0" eb="2">
      <t>ガイヒ</t>
    </rPh>
    <rPh sb="2" eb="4">
      <t>ヘイキン</t>
    </rPh>
    <rPh sb="4" eb="5">
      <t>ネツ</t>
    </rPh>
    <rPh sb="5" eb="7">
      <t>カンリュウ</t>
    </rPh>
    <rPh sb="7" eb="8">
      <t>リツ</t>
    </rPh>
    <phoneticPr fontId="1"/>
  </si>
  <si>
    <t>（UA値）（W／㎡K）</t>
    <rPh sb="3" eb="4">
      <t>チ</t>
    </rPh>
    <phoneticPr fontId="1"/>
  </si>
  <si>
    <t>－</t>
    <phoneticPr fontId="1"/>
  </si>
  <si>
    <t>外皮平均熱貫流率</t>
    <phoneticPr fontId="1"/>
  </si>
  <si>
    <t>（UA値）（W／㎡K）</t>
    <phoneticPr fontId="1"/>
  </si>
  <si>
    <t>外皮等面積（㎡）</t>
    <rPh sb="0" eb="2">
      <t>ガイヒ</t>
    </rPh>
    <rPh sb="2" eb="3">
      <t>トウ</t>
    </rPh>
    <rPh sb="3" eb="5">
      <t>メンセキ</t>
    </rPh>
    <phoneticPr fontId="1"/>
  </si>
  <si>
    <t>損失熱量合計（W／K）</t>
    <rPh sb="0" eb="2">
      <t>ソンシツ</t>
    </rPh>
    <rPh sb="2" eb="4">
      <t>ネツリョウ</t>
    </rPh>
    <rPh sb="4" eb="6">
      <t>ゴウケイ</t>
    </rPh>
    <phoneticPr fontId="1"/>
  </si>
  <si>
    <t>Ａ</t>
    <phoneticPr fontId="1"/>
  </si>
  <si>
    <t>部位</t>
    <phoneticPr fontId="1"/>
  </si>
  <si>
    <t>損失する熱量</t>
    <phoneticPr fontId="1"/>
  </si>
  <si>
    <t>屋根（天井）の熱損失量</t>
    <phoneticPr fontId="1"/>
  </si>
  <si>
    <t>屋根（天井）のＵ値 × 屋根（天井）の面積 × 温度差係数</t>
    <phoneticPr fontId="1"/>
  </si>
  <si>
    <t>Ｂ</t>
    <phoneticPr fontId="1"/>
  </si>
  <si>
    <t>Ｃ</t>
    <phoneticPr fontId="1"/>
  </si>
  <si>
    <t>Ｄ</t>
    <phoneticPr fontId="1"/>
  </si>
  <si>
    <t>Ｅ</t>
    <phoneticPr fontId="1"/>
  </si>
  <si>
    <t>外壁の熱損失量</t>
    <phoneticPr fontId="1"/>
  </si>
  <si>
    <t>外壁のＵ値 × 外壁の面積 × 温度差係数</t>
    <phoneticPr fontId="1"/>
  </si>
  <si>
    <t>床の熱損失量</t>
    <phoneticPr fontId="1"/>
  </si>
  <si>
    <t>床のＵ値 × 床の面積 × 温度差係数</t>
    <phoneticPr fontId="1"/>
  </si>
  <si>
    <t>開口の熱損失量</t>
    <phoneticPr fontId="1"/>
  </si>
  <si>
    <t>開口のＵ値 × 開口の面積 × 温度差係数</t>
    <phoneticPr fontId="1"/>
  </si>
  <si>
    <t>基礎立上りの熱損失量</t>
    <phoneticPr fontId="1"/>
  </si>
  <si>
    <t>基礎立上りのＵ値 × 基礎の外周長 × 温度差係数</t>
    <phoneticPr fontId="1"/>
  </si>
  <si>
    <t>熱貫流率（Ｕ値）（Ｗ／㎡Ｋ）＝</t>
    <rPh sb="0" eb="1">
      <t>ネツ</t>
    </rPh>
    <rPh sb="1" eb="3">
      <t>カンリュウ</t>
    </rPh>
    <rPh sb="3" eb="4">
      <t>リツ</t>
    </rPh>
    <rPh sb="6" eb="7">
      <t>チ</t>
    </rPh>
    <phoneticPr fontId="1"/>
  </si>
  <si>
    <t>温度差係数</t>
    <rPh sb="0" eb="3">
      <t>オンドサ</t>
    </rPh>
    <rPh sb="3" eb="5">
      <t>ケイスウ</t>
    </rPh>
    <phoneticPr fontId="1"/>
  </si>
  <si>
    <t>外気</t>
    <phoneticPr fontId="1"/>
  </si>
  <si>
    <t>外気に通じる小屋裏</t>
    <phoneticPr fontId="1"/>
  </si>
  <si>
    <t>外気に通じる床裏</t>
    <phoneticPr fontId="1"/>
  </si>
  <si>
    <t>熱伝導率</t>
    <rPh sb="0" eb="4">
      <t>ネツデンドウリツ</t>
    </rPh>
    <phoneticPr fontId="4"/>
  </si>
  <si>
    <t>熱抵抗</t>
    <rPh sb="0" eb="1">
      <t>ネツデンタツリツ</t>
    </rPh>
    <rPh sb="1" eb="3">
      <t>テイコウ</t>
    </rPh>
    <phoneticPr fontId="4"/>
  </si>
  <si>
    <t>-</t>
    <phoneticPr fontId="4"/>
  </si>
  <si>
    <t>種別</t>
    <rPh sb="0" eb="2">
      <t>シュベツ</t>
    </rPh>
    <phoneticPr fontId="4"/>
  </si>
  <si>
    <t>番号</t>
    <rPh sb="0" eb="2">
      <t>バンゴウ</t>
    </rPh>
    <phoneticPr fontId="4"/>
  </si>
  <si>
    <t>建材名</t>
    <rPh sb="0" eb="3">
      <t>ケンザイメイ</t>
    </rPh>
    <phoneticPr fontId="4"/>
  </si>
  <si>
    <t>断熱材</t>
    <rPh sb="0" eb="3">
      <t>ダンネツザイ</t>
    </rPh>
    <phoneticPr fontId="4"/>
  </si>
  <si>
    <t>なし</t>
    <phoneticPr fontId="4"/>
  </si>
  <si>
    <t>木材</t>
  </si>
  <si>
    <t>木材 1種</t>
    <phoneticPr fontId="4"/>
  </si>
  <si>
    <t>GW10K</t>
  </si>
  <si>
    <t>(檜･杉･ｴｿﾞ松･ﾄﾄﾞ松･ﾎﾜｲﾄｳｯﾄﾞ･ｽﾌﾟﾙｽ)</t>
  </si>
  <si>
    <t>GW16K</t>
  </si>
  <si>
    <t xml:space="preserve">木材 2種 </t>
    <phoneticPr fontId="4"/>
  </si>
  <si>
    <t>GW24K</t>
  </si>
  <si>
    <t>(松･ｶﾗ松･米松･米栂･米ﾋﾊﾞ)</t>
  </si>
  <si>
    <t>HGW16K</t>
  </si>
  <si>
    <t>木材 3種(ﾅﾗ･ｻｸﾗ･ﾌﾞﾅ)</t>
    <phoneticPr fontId="4"/>
  </si>
  <si>
    <t>HGW24K</t>
  </si>
  <si>
    <t>仕上材</t>
  </si>
  <si>
    <t>漆喰</t>
  </si>
  <si>
    <t>HGW24K+</t>
  </si>
  <si>
    <t>土壁</t>
  </si>
  <si>
    <t>HGW32K+</t>
  </si>
  <si>
    <t>繊維質上塗材</t>
  </si>
  <si>
    <t>GWB32K</t>
  </si>
  <si>
    <t>稲わら畳床</t>
    <rPh sb="0" eb="1">
      <t>イネ</t>
    </rPh>
    <rPh sb="4" eb="5">
      <t>ユカ</t>
    </rPh>
    <phoneticPr fontId="4"/>
  </si>
  <si>
    <t>GWB32K+</t>
  </si>
  <si>
    <t>畳ボード</t>
    <rPh sb="0" eb="1">
      <t>タタミ</t>
    </rPh>
    <phoneticPr fontId="4"/>
  </si>
  <si>
    <t>GWB48K</t>
    <phoneticPr fontId="4"/>
  </si>
  <si>
    <t>タイル</t>
  </si>
  <si>
    <t>GWB48K+</t>
  </si>
  <si>
    <t>ﾌﾟﾗｽﾁｯｸ(P)タイル</t>
  </si>
  <si>
    <t>吹き込みGW</t>
    <phoneticPr fontId="4"/>
  </si>
  <si>
    <t>セメントモルタル</t>
  </si>
  <si>
    <t>壁吹き込みGW</t>
    <rPh sb="0" eb="1">
      <t>カベ</t>
    </rPh>
    <phoneticPr fontId="4"/>
  </si>
  <si>
    <t>コンクリート</t>
  </si>
  <si>
    <t>住宅用ﾛｯｸｳｰﾙ断熱材</t>
    <phoneticPr fontId="4"/>
  </si>
  <si>
    <t>ﾛｯｸｳｰﾙﾎﾞｰﾄﾞ150K</t>
    <phoneticPr fontId="4"/>
  </si>
  <si>
    <t>ﾛｯｸｳｰﾙ吹き込み30K</t>
    <rPh sb="6" eb="7">
      <t>フ</t>
    </rPh>
    <rPh sb="8" eb="9">
      <t>コ</t>
    </rPh>
    <phoneticPr fontId="4"/>
  </si>
  <si>
    <t>ﾛｯｸｳｰﾙ壁吹き込み65K</t>
    <rPh sb="6" eb="7">
      <t>カベ</t>
    </rPh>
    <rPh sb="7" eb="8">
      <t>フ</t>
    </rPh>
    <rPh sb="9" eb="10">
      <t>コ</t>
    </rPh>
    <phoneticPr fontId="4"/>
  </si>
  <si>
    <t>ﾎﾟﾘｴﾁﾚﾝﾌｫｰﾑA</t>
    <phoneticPr fontId="4"/>
  </si>
  <si>
    <t>面材</t>
  </si>
  <si>
    <t>合板</t>
  </si>
  <si>
    <t>ﾎﾟﾘｴﾁﾚﾝﾌｫｰﾑB</t>
    <phoneticPr fontId="4"/>
  </si>
  <si>
    <t>木片セメント板</t>
    <rPh sb="6" eb="7">
      <t>イタ</t>
    </rPh>
    <phoneticPr fontId="4"/>
  </si>
  <si>
    <t>ビーズ法PSF特号</t>
    <phoneticPr fontId="4"/>
  </si>
  <si>
    <t>タタミボード</t>
  </si>
  <si>
    <t>ビーズ法PSF1号</t>
    <phoneticPr fontId="4"/>
  </si>
  <si>
    <t>A級ｲﾝｼｭﾚｰｼｮﾝﾎﾞｰﾄﾞ</t>
  </si>
  <si>
    <t>押出法PSF1種</t>
    <phoneticPr fontId="4"/>
  </si>
  <si>
    <t>シージングボード</t>
  </si>
  <si>
    <t>押出法PSF2種</t>
    <phoneticPr fontId="4"/>
  </si>
  <si>
    <t>ハードボード</t>
  </si>
  <si>
    <t>押出法PSF3種</t>
    <phoneticPr fontId="4"/>
  </si>
  <si>
    <t>パーティクルボード</t>
  </si>
  <si>
    <t>硬質ｳﾚﾀﾝﾌｫｰﾑ</t>
    <phoneticPr fontId="4"/>
  </si>
  <si>
    <t>せっこうボード</t>
  </si>
  <si>
    <t>現場発泡ｳﾚﾀﾝﾌｫｰﾑ</t>
    <rPh sb="0" eb="4">
      <t>ゲンバハッポウ</t>
    </rPh>
    <phoneticPr fontId="4"/>
  </si>
  <si>
    <t>せっこうプラスター</t>
  </si>
  <si>
    <t>現場発泡ｳﾚﾀﾝﾌｫｰﾑ(ﾉﾝﾌﾛﾝ)</t>
    <rPh sb="0" eb="4">
      <t>ゲンバハッポウ</t>
    </rPh>
    <phoneticPr fontId="4"/>
  </si>
  <si>
    <t>ダイライト</t>
    <phoneticPr fontId="4"/>
  </si>
  <si>
    <t>高性能ﾌｪﾉｰﾙﾌｫｰﾑ</t>
    <rPh sb="0" eb="3">
      <t>コウセイノウ</t>
    </rPh>
    <phoneticPr fontId="4"/>
  </si>
  <si>
    <t>モイス</t>
    <phoneticPr fontId="4"/>
  </si>
  <si>
    <t>吹込みｾﾙﾛｰｽﾞﾌｧｲﾊﾞｰ</t>
    <phoneticPr fontId="4"/>
  </si>
  <si>
    <t>ダンボール</t>
    <phoneticPr fontId="4"/>
  </si>
  <si>
    <t>ウールブレス</t>
    <phoneticPr fontId="4"/>
  </si>
  <si>
    <t>ﾊﾟﾅｿﾆｯｸ 内貼り断熱ﾊﾟﾈﾙ</t>
    <rPh sb="8" eb="9">
      <t>ウチ</t>
    </rPh>
    <rPh sb="9" eb="10">
      <t>バ</t>
    </rPh>
    <rPh sb="11" eb="13">
      <t>ダンネツ</t>
    </rPh>
    <phoneticPr fontId="4"/>
  </si>
  <si>
    <t>その他</t>
    <rPh sb="2" eb="3">
      <t>タ</t>
    </rPh>
    <phoneticPr fontId="1"/>
  </si>
  <si>
    <t>a</t>
    <phoneticPr fontId="1"/>
  </si>
  <si>
    <t>b</t>
    <phoneticPr fontId="1"/>
  </si>
  <si>
    <t>c</t>
    <phoneticPr fontId="1"/>
  </si>
  <si>
    <t>d</t>
    <phoneticPr fontId="1"/>
  </si>
  <si>
    <t>e</t>
    <phoneticPr fontId="1"/>
  </si>
  <si>
    <t>g</t>
    <phoneticPr fontId="1"/>
  </si>
  <si>
    <t>外張</t>
    <rPh sb="0" eb="1">
      <t>ソト</t>
    </rPh>
    <rPh sb="1" eb="2">
      <t>バリ</t>
    </rPh>
    <phoneticPr fontId="1"/>
  </si>
  <si>
    <t>充填</t>
    <rPh sb="0" eb="2">
      <t>ジュウテン</t>
    </rPh>
    <phoneticPr fontId="1"/>
  </si>
  <si>
    <t>内張</t>
    <rPh sb="0" eb="1">
      <t>ウチ</t>
    </rPh>
    <rPh sb="1" eb="2">
      <t>ハリ</t>
    </rPh>
    <phoneticPr fontId="1"/>
  </si>
  <si>
    <t>部位</t>
    <rPh sb="0" eb="2">
      <t>ブイ</t>
    </rPh>
    <phoneticPr fontId="1"/>
  </si>
  <si>
    <t>建材名</t>
    <rPh sb="0" eb="2">
      <t>ケンザイ</t>
    </rPh>
    <rPh sb="2" eb="3">
      <t>メイ</t>
    </rPh>
    <phoneticPr fontId="1"/>
  </si>
  <si>
    <t>室内側表面熱伝達抵抗 Ri</t>
    <phoneticPr fontId="1"/>
  </si>
  <si>
    <t>室内側表面熱伝達抵抗 Ri</t>
    <phoneticPr fontId="1"/>
  </si>
  <si>
    <t>外気側表面熱伝達抵抗 Ro</t>
    <phoneticPr fontId="1"/>
  </si>
  <si>
    <t>断熱材</t>
    <rPh sb="0" eb="2">
      <t>ダンネツ</t>
    </rPh>
    <rPh sb="2" eb="3">
      <t>ザイ</t>
    </rPh>
    <phoneticPr fontId="1"/>
  </si>
  <si>
    <t>木材</t>
    <rPh sb="0" eb="1">
      <t>モク</t>
    </rPh>
    <rPh sb="1" eb="2">
      <t>ザイ</t>
    </rPh>
    <phoneticPr fontId="1"/>
  </si>
  <si>
    <t>室　内　側</t>
    <rPh sb="0" eb="1">
      <t>シツ</t>
    </rPh>
    <rPh sb="2" eb="4">
      <t>ウチガワ</t>
    </rPh>
    <rPh sb="4" eb="5">
      <t>ガワ</t>
    </rPh>
    <phoneticPr fontId="1"/>
  </si>
  <si>
    <t>屋　外　側</t>
    <rPh sb="0" eb="1">
      <t>ヤ</t>
    </rPh>
    <rPh sb="2" eb="3">
      <t>ソト</t>
    </rPh>
    <rPh sb="4" eb="5">
      <t>ガワ</t>
    </rPh>
    <phoneticPr fontId="1"/>
  </si>
  <si>
    <t>仕　　上</t>
    <rPh sb="0" eb="1">
      <t>シ</t>
    </rPh>
    <rPh sb="3" eb="4">
      <t>ウエ</t>
    </rPh>
    <phoneticPr fontId="1"/>
  </si>
  <si>
    <t>下　　地</t>
    <rPh sb="0" eb="1">
      <t>シタ</t>
    </rPh>
    <rPh sb="3" eb="4">
      <t>チ</t>
    </rPh>
    <phoneticPr fontId="1"/>
  </si>
  <si>
    <t>合板ﾌﾛｱ</t>
    <phoneticPr fontId="1"/>
  </si>
  <si>
    <t>熱伝導率</t>
    <rPh sb="0" eb="1">
      <t>ネツ</t>
    </rPh>
    <rPh sb="1" eb="4">
      <t>デンドウリツ</t>
    </rPh>
    <phoneticPr fontId="1"/>
  </si>
  <si>
    <t>厚　さ</t>
    <rPh sb="0" eb="1">
      <t>アツ</t>
    </rPh>
    <phoneticPr fontId="1"/>
  </si>
  <si>
    <t>λ</t>
    <phoneticPr fontId="1"/>
  </si>
  <si>
    <t>(W/m･K)</t>
    <phoneticPr fontId="1"/>
  </si>
  <si>
    <t>(mm)</t>
    <phoneticPr fontId="1"/>
  </si>
  <si>
    <t>R (d/λ)</t>
    <phoneticPr fontId="1"/>
  </si>
  <si>
    <t>実質熱貫流率</t>
    <phoneticPr fontId="1"/>
  </si>
  <si>
    <t>A</t>
    <phoneticPr fontId="1"/>
  </si>
  <si>
    <t>充填断熱</t>
    <rPh sb="0" eb="2">
      <t>ジュウテン</t>
    </rPh>
    <rPh sb="2" eb="4">
      <t>ダンネツ</t>
    </rPh>
    <phoneticPr fontId="1"/>
  </si>
  <si>
    <t>外張断熱</t>
    <rPh sb="0" eb="1">
      <t>ソト</t>
    </rPh>
    <rPh sb="1" eb="2">
      <t>バリ</t>
    </rPh>
    <rPh sb="2" eb="4">
      <t>ダンネツ</t>
    </rPh>
    <phoneticPr fontId="1"/>
  </si>
  <si>
    <t>B</t>
    <phoneticPr fontId="1"/>
  </si>
  <si>
    <t>外張木材</t>
    <rPh sb="0" eb="1">
      <t>ソト</t>
    </rPh>
    <rPh sb="1" eb="2">
      <t>バリ</t>
    </rPh>
    <rPh sb="2" eb="4">
      <t>モクザイ</t>
    </rPh>
    <phoneticPr fontId="1"/>
  </si>
  <si>
    <t>C</t>
    <phoneticPr fontId="1"/>
  </si>
  <si>
    <t>充填木材</t>
    <rPh sb="0" eb="2">
      <t>ジュウテン</t>
    </rPh>
    <rPh sb="2" eb="4">
      <t>モクザイ</t>
    </rPh>
    <phoneticPr fontId="1"/>
  </si>
  <si>
    <t>D</t>
    <phoneticPr fontId="1"/>
  </si>
  <si>
    <t>-</t>
    <phoneticPr fontId="1"/>
  </si>
  <si>
    <t>-</t>
    <phoneticPr fontId="1"/>
  </si>
  <si>
    <t>-</t>
    <phoneticPr fontId="1"/>
  </si>
  <si>
    <t>熱貫流抵抗　ΣR=Σｄ/λ</t>
    <phoneticPr fontId="1"/>
  </si>
  <si>
    <t>熱貫流率　Un=1/ΣR</t>
    <phoneticPr fontId="1"/>
  </si>
  <si>
    <t>熱橋面積比</t>
    <phoneticPr fontId="1"/>
  </si>
  <si>
    <t>充填断熱　+　外張（木材あり）断熱</t>
    <rPh sb="0" eb="2">
      <t>ジュウテン</t>
    </rPh>
    <rPh sb="2" eb="4">
      <t>ダンネツ</t>
    </rPh>
    <rPh sb="7" eb="8">
      <t>ソト</t>
    </rPh>
    <rPh sb="8" eb="9">
      <t>バリ</t>
    </rPh>
    <rPh sb="10" eb="11">
      <t>モク</t>
    </rPh>
    <rPh sb="11" eb="12">
      <t>ザイ</t>
    </rPh>
    <rPh sb="15" eb="17">
      <t>ダンネツ</t>
    </rPh>
    <phoneticPr fontId="1"/>
  </si>
  <si>
    <t>下　　地</t>
    <rPh sb="0" eb="1">
      <t>シタ</t>
    </rPh>
    <rPh sb="3" eb="4">
      <t>チ</t>
    </rPh>
    <phoneticPr fontId="1"/>
  </si>
  <si>
    <t>f</t>
    <phoneticPr fontId="1"/>
  </si>
  <si>
    <t>h</t>
    <phoneticPr fontId="1"/>
  </si>
  <si>
    <t>i</t>
    <phoneticPr fontId="1"/>
  </si>
  <si>
    <t>充填断熱　+　内張（木材あり）断熱</t>
    <rPh sb="0" eb="2">
      <t>ジュウテン</t>
    </rPh>
    <rPh sb="2" eb="4">
      <t>ダンネツ</t>
    </rPh>
    <rPh sb="7" eb="8">
      <t>ウチ</t>
    </rPh>
    <rPh sb="8" eb="9">
      <t>バリ</t>
    </rPh>
    <rPh sb="10" eb="11">
      <t>モク</t>
    </rPh>
    <rPh sb="11" eb="12">
      <t>ザイ</t>
    </rPh>
    <rPh sb="15" eb="17">
      <t>ダンネツ</t>
    </rPh>
    <phoneticPr fontId="1"/>
  </si>
  <si>
    <t>内張断熱</t>
    <rPh sb="0" eb="1">
      <t>ウチ</t>
    </rPh>
    <rPh sb="1" eb="2">
      <t>バリ</t>
    </rPh>
    <rPh sb="2" eb="4">
      <t>ダンネツ</t>
    </rPh>
    <phoneticPr fontId="1"/>
  </si>
  <si>
    <t>内張木材</t>
    <rPh sb="0" eb="1">
      <t>ウチ</t>
    </rPh>
    <rPh sb="1" eb="2">
      <t>バリ</t>
    </rPh>
    <rPh sb="2" eb="4">
      <t>モクザイ</t>
    </rPh>
    <phoneticPr fontId="1"/>
  </si>
  <si>
    <t>-</t>
    <phoneticPr fontId="1"/>
  </si>
  <si>
    <t>充填断熱　+　外張（木材なし）断熱</t>
    <rPh sb="0" eb="2">
      <t>ジュウテン</t>
    </rPh>
    <rPh sb="2" eb="4">
      <t>ダンネツ</t>
    </rPh>
    <rPh sb="7" eb="8">
      <t>ソト</t>
    </rPh>
    <rPh sb="8" eb="9">
      <t>バリ</t>
    </rPh>
    <rPh sb="10" eb="11">
      <t>モク</t>
    </rPh>
    <rPh sb="11" eb="12">
      <t>ザイ</t>
    </rPh>
    <rPh sb="15" eb="17">
      <t>ダンネツ</t>
    </rPh>
    <phoneticPr fontId="1"/>
  </si>
  <si>
    <t>外張断熱材</t>
    <rPh sb="0" eb="1">
      <t>ソト</t>
    </rPh>
    <rPh sb="1" eb="2">
      <t>バリ</t>
    </rPh>
    <rPh sb="2" eb="4">
      <t>ダンネツ</t>
    </rPh>
    <rPh sb="4" eb="5">
      <t>ザイ</t>
    </rPh>
    <phoneticPr fontId="1"/>
  </si>
  <si>
    <t>充填断熱　+　内張（木材なし）断熱</t>
    <rPh sb="0" eb="2">
      <t>ジュウテン</t>
    </rPh>
    <rPh sb="2" eb="4">
      <t>ダンネツ</t>
    </rPh>
    <rPh sb="7" eb="8">
      <t>ウチ</t>
    </rPh>
    <rPh sb="8" eb="9">
      <t>バリ</t>
    </rPh>
    <rPh sb="10" eb="11">
      <t>モク</t>
    </rPh>
    <rPh sb="11" eb="12">
      <t>ザイ</t>
    </rPh>
    <rPh sb="15" eb="17">
      <t>ダンネツ</t>
    </rPh>
    <phoneticPr fontId="1"/>
  </si>
  <si>
    <t>内張断熱材</t>
    <rPh sb="0" eb="1">
      <t>ウチ</t>
    </rPh>
    <rPh sb="1" eb="2">
      <t>ハリ</t>
    </rPh>
    <rPh sb="2" eb="4">
      <t>ダンネツ</t>
    </rPh>
    <rPh sb="4" eb="5">
      <t>ザイ</t>
    </rPh>
    <phoneticPr fontId="1"/>
  </si>
  <si>
    <t>ｶﾈｶ ｶﾈﾗｲﾄﾌｫｰﾑ ｽｰﾊﾟｰEX</t>
    <phoneticPr fontId="1"/>
  </si>
  <si>
    <t>ｶﾈｶ ｶﾈﾗｲﾄﾌｫｰﾑ ｽｰﾊﾟｰEⅢ</t>
    <phoneticPr fontId="1"/>
  </si>
  <si>
    <t>大引間断熱　+　根太間断熱</t>
    <rPh sb="0" eb="1">
      <t>ダイ</t>
    </rPh>
    <rPh sb="1" eb="3">
      <t>ヒキマ</t>
    </rPh>
    <rPh sb="3" eb="5">
      <t>ダンネツ</t>
    </rPh>
    <rPh sb="8" eb="10">
      <t>ネダ</t>
    </rPh>
    <rPh sb="10" eb="11">
      <t>カン</t>
    </rPh>
    <rPh sb="11" eb="13">
      <t>ダンネツ</t>
    </rPh>
    <phoneticPr fontId="1"/>
  </si>
  <si>
    <t>c</t>
    <phoneticPr fontId="1"/>
  </si>
  <si>
    <t>根太</t>
    <rPh sb="0" eb="2">
      <t>ネダ</t>
    </rPh>
    <phoneticPr fontId="1"/>
  </si>
  <si>
    <t>大引</t>
    <rPh sb="0" eb="2">
      <t>オオビ</t>
    </rPh>
    <phoneticPr fontId="1"/>
  </si>
  <si>
    <t>根太断熱</t>
    <rPh sb="0" eb="2">
      <t>ネダ</t>
    </rPh>
    <rPh sb="2" eb="4">
      <t>ダンネツ</t>
    </rPh>
    <phoneticPr fontId="1"/>
  </si>
  <si>
    <t>大引断熱</t>
    <rPh sb="0" eb="2">
      <t>オオビケ</t>
    </rPh>
    <rPh sb="2" eb="4">
      <t>ダンネツ</t>
    </rPh>
    <phoneticPr fontId="1"/>
  </si>
  <si>
    <t>大引木材</t>
    <rPh sb="0" eb="2">
      <t>オオビ</t>
    </rPh>
    <rPh sb="2" eb="4">
      <t>モクザイ</t>
    </rPh>
    <phoneticPr fontId="1"/>
  </si>
  <si>
    <t>根太木材</t>
    <rPh sb="0" eb="2">
      <t>ネダ</t>
    </rPh>
    <rPh sb="2" eb="4">
      <t>モクザイ</t>
    </rPh>
    <phoneticPr fontId="1"/>
  </si>
  <si>
    <t>大引断熱</t>
    <rPh sb="0" eb="2">
      <t>オオビ</t>
    </rPh>
    <rPh sb="2" eb="4">
      <t>ダンネツ</t>
    </rPh>
    <phoneticPr fontId="1"/>
  </si>
  <si>
    <t>根太間断熱</t>
    <rPh sb="0" eb="2">
      <t>ネダ</t>
    </rPh>
    <rPh sb="2" eb="3">
      <t>カン</t>
    </rPh>
    <rPh sb="3" eb="5">
      <t>ダンネツ</t>
    </rPh>
    <phoneticPr fontId="1"/>
  </si>
  <si>
    <t>-</t>
    <phoneticPr fontId="1"/>
  </si>
  <si>
    <t>大引間断熱</t>
    <rPh sb="0" eb="2">
      <t>オオビ</t>
    </rPh>
    <rPh sb="2" eb="3">
      <t>カン</t>
    </rPh>
    <rPh sb="3" eb="5">
      <t>ダンネツ</t>
    </rPh>
    <phoneticPr fontId="1"/>
  </si>
  <si>
    <t>屋根断熱　（垂木間断熱）</t>
    <rPh sb="6" eb="8">
      <t>タルキ</t>
    </rPh>
    <rPh sb="8" eb="9">
      <t>カン</t>
    </rPh>
    <rPh sb="9" eb="11">
      <t>ダンネツ</t>
    </rPh>
    <phoneticPr fontId="1"/>
  </si>
  <si>
    <t>垂木</t>
    <rPh sb="0" eb="2">
      <t>タルキ</t>
    </rPh>
    <phoneticPr fontId="1"/>
  </si>
  <si>
    <t>垂木断熱</t>
    <rPh sb="0" eb="2">
      <t>タルキ</t>
    </rPh>
    <rPh sb="2" eb="4">
      <t>ダンネツ</t>
    </rPh>
    <phoneticPr fontId="1"/>
  </si>
  <si>
    <t>垂木木材</t>
    <rPh sb="0" eb="2">
      <t>タルキ</t>
    </rPh>
    <rPh sb="2" eb="4">
      <t>モクザイ</t>
    </rPh>
    <phoneticPr fontId="1"/>
  </si>
  <si>
    <t>天井断熱</t>
    <rPh sb="0" eb="2">
      <t>テンジョウ</t>
    </rPh>
    <phoneticPr fontId="1"/>
  </si>
  <si>
    <t>天井断熱材</t>
    <rPh sb="0" eb="2">
      <t>テンジョウ</t>
    </rPh>
    <rPh sb="2" eb="4">
      <t>ダンネツ</t>
    </rPh>
    <rPh sb="4" eb="5">
      <t>ザイ</t>
    </rPh>
    <phoneticPr fontId="1"/>
  </si>
  <si>
    <t>天井断熱</t>
    <rPh sb="0" eb="2">
      <t>テンジョウ</t>
    </rPh>
    <rPh sb="2" eb="4">
      <t>ダンネツ</t>
    </rPh>
    <phoneticPr fontId="1"/>
  </si>
  <si>
    <t>壁</t>
    <rPh sb="0" eb="1">
      <t>カベ</t>
    </rPh>
    <phoneticPr fontId="1"/>
  </si>
  <si>
    <t>床</t>
    <rPh sb="0" eb="1">
      <t>ユカ</t>
    </rPh>
    <phoneticPr fontId="1"/>
  </si>
  <si>
    <t>天井</t>
    <rPh sb="0" eb="2">
      <t>テンジョウ</t>
    </rPh>
    <phoneticPr fontId="1"/>
  </si>
  <si>
    <t>窓</t>
    <rPh sb="0" eb="1">
      <t>マド</t>
    </rPh>
    <phoneticPr fontId="1"/>
  </si>
  <si>
    <t>玄関ドア</t>
    <rPh sb="0" eb="2">
      <t>ゲンカン</t>
    </rPh>
    <phoneticPr fontId="1"/>
  </si>
  <si>
    <t>U　値</t>
    <rPh sb="2" eb="3">
      <t>チ</t>
    </rPh>
    <phoneticPr fontId="1"/>
  </si>
  <si>
    <t>面　積　（㎡）</t>
    <rPh sb="0" eb="1">
      <t>メン</t>
    </rPh>
    <rPh sb="2" eb="3">
      <t>セキ</t>
    </rPh>
    <phoneticPr fontId="1"/>
  </si>
  <si>
    <t>損失熱量合計[W/K] 　＝　Ａ　＋　Ｂ　＋　Ｃ　＋　Ｄ　＋　Ｅ</t>
    <phoneticPr fontId="1"/>
  </si>
  <si>
    <t xml:space="preserve">損失熱量[W/K] </t>
    <rPh sb="0" eb="2">
      <t>ソンシツ</t>
    </rPh>
    <rPh sb="2" eb="4">
      <t>ネツリョウ</t>
    </rPh>
    <phoneticPr fontId="1"/>
  </si>
  <si>
    <t>外皮等面積　（㎡）</t>
    <rPh sb="0" eb="2">
      <t>ガイヒ</t>
    </rPh>
    <rPh sb="2" eb="3">
      <t>トウ</t>
    </rPh>
    <rPh sb="3" eb="5">
      <t>メンセキ</t>
    </rPh>
    <phoneticPr fontId="1"/>
  </si>
  <si>
    <t>外皮平均熱貫流率　（UA値）（W／㎡K）</t>
    <rPh sb="12" eb="13">
      <t>チ</t>
    </rPh>
    <phoneticPr fontId="1"/>
  </si>
  <si>
    <t>③　室内が大壁で屋外側に付加断熱</t>
    <rPh sb="2" eb="4">
      <t>シツナイ</t>
    </rPh>
    <rPh sb="5" eb="7">
      <t>オオカベ</t>
    </rPh>
    <rPh sb="8" eb="10">
      <t>オクガイ</t>
    </rPh>
    <rPh sb="10" eb="11">
      <t>ガワ</t>
    </rPh>
    <rPh sb="12" eb="14">
      <t>フカ</t>
    </rPh>
    <rPh sb="14" eb="16">
      <t>ダンネツ</t>
    </rPh>
    <phoneticPr fontId="1"/>
  </si>
  <si>
    <t>④　屋外が大壁で室内側に付加断熱</t>
    <rPh sb="2" eb="4">
      <t>オクガイ</t>
    </rPh>
    <rPh sb="5" eb="7">
      <t>オオカベ</t>
    </rPh>
    <rPh sb="8" eb="10">
      <t>シツナイ</t>
    </rPh>
    <rPh sb="10" eb="11">
      <t>ガワ</t>
    </rPh>
    <rPh sb="12" eb="14">
      <t>フカ</t>
    </rPh>
    <rPh sb="14" eb="16">
      <t>ダンネツ</t>
    </rPh>
    <phoneticPr fontId="1"/>
  </si>
  <si>
    <t>①　屋外が真壁で屋外側に付加断熱</t>
    <rPh sb="2" eb="4">
      <t>オクガイ</t>
    </rPh>
    <rPh sb="5" eb="7">
      <t>シンカベ</t>
    </rPh>
    <rPh sb="8" eb="10">
      <t>オクガイ</t>
    </rPh>
    <rPh sb="10" eb="11">
      <t>ガワ</t>
    </rPh>
    <rPh sb="12" eb="14">
      <t>フカ</t>
    </rPh>
    <rPh sb="14" eb="16">
      <t>ダンネツ</t>
    </rPh>
    <phoneticPr fontId="1"/>
  </si>
  <si>
    <t>②　屋内が真壁で室内側に付加断熱</t>
    <rPh sb="2" eb="4">
      <t>オクナイ</t>
    </rPh>
    <rPh sb="5" eb="7">
      <t>シンカベ</t>
    </rPh>
    <rPh sb="8" eb="9">
      <t>シツ</t>
    </rPh>
    <rPh sb="9" eb="10">
      <t>ナイ</t>
    </rPh>
    <rPh sb="10" eb="11">
      <t>ガワ</t>
    </rPh>
    <rPh sb="12" eb="14">
      <t>フカ</t>
    </rPh>
    <rPh sb="14" eb="16">
      <t>ダンネツ</t>
    </rPh>
    <phoneticPr fontId="1"/>
  </si>
  <si>
    <t>　　　※内外真壁で屋外側を断熱する時は</t>
    <rPh sb="4" eb="6">
      <t>ウチソト</t>
    </rPh>
    <rPh sb="6" eb="8">
      <t>シンカベ</t>
    </rPh>
    <rPh sb="9" eb="11">
      <t>オクガイ</t>
    </rPh>
    <rPh sb="11" eb="12">
      <t>ガワ</t>
    </rPh>
    <rPh sb="13" eb="15">
      <t>ダンネツ</t>
    </rPh>
    <rPh sb="17" eb="18">
      <t>トキ</t>
    </rPh>
    <phoneticPr fontId="1"/>
  </si>
  <si>
    <t>　　　　　ｅの木材と断熱材に45土壁を選択</t>
    <rPh sb="7" eb="9">
      <t>モクザイ</t>
    </rPh>
    <rPh sb="10" eb="12">
      <t>ダンネツ</t>
    </rPh>
    <rPh sb="12" eb="13">
      <t>ザイ</t>
    </rPh>
    <rPh sb="16" eb="17">
      <t>ツチ</t>
    </rPh>
    <rPh sb="17" eb="18">
      <t>カベ</t>
    </rPh>
    <rPh sb="19" eb="21">
      <t>センタク</t>
    </rPh>
    <phoneticPr fontId="1"/>
  </si>
  <si>
    <t>　　　※内外真壁で室内側を断熱する時は</t>
    <rPh sb="4" eb="6">
      <t>ウチソト</t>
    </rPh>
    <rPh sb="6" eb="8">
      <t>シンカベ</t>
    </rPh>
    <rPh sb="9" eb="11">
      <t>シツナイ</t>
    </rPh>
    <rPh sb="11" eb="12">
      <t>ガワ</t>
    </rPh>
    <rPh sb="13" eb="15">
      <t>ダンネツ</t>
    </rPh>
    <rPh sb="17" eb="18">
      <t>トキ</t>
    </rPh>
    <phoneticPr fontId="1"/>
  </si>
  <si>
    <t>壁</t>
    <rPh sb="0" eb="1">
      <t>カベ</t>
    </rPh>
    <phoneticPr fontId="1"/>
  </si>
  <si>
    <t>入力方法</t>
    <rPh sb="0" eb="2">
      <t>ニュウリョク</t>
    </rPh>
    <rPh sb="2" eb="4">
      <t>ホウホウ</t>
    </rPh>
    <phoneticPr fontId="1"/>
  </si>
  <si>
    <t>２、</t>
    <phoneticPr fontId="1"/>
  </si>
  <si>
    <t>３、</t>
    <phoneticPr fontId="1"/>
  </si>
  <si>
    <t>１、</t>
    <phoneticPr fontId="1"/>
  </si>
  <si>
    <t>断熱材を施工する場所により、①から④を選択</t>
    <phoneticPr fontId="1"/>
  </si>
  <si>
    <t>注意事項</t>
    <rPh sb="0" eb="2">
      <t>チュウイ</t>
    </rPh>
    <rPh sb="2" eb="4">
      <t>ジコウ</t>
    </rPh>
    <phoneticPr fontId="1"/>
  </si>
  <si>
    <t>・各部位は面的なもので連続したものです。通気層やモルタル下地板などある場合はその部位から外側は計算外です。</t>
    <rPh sb="1" eb="2">
      <t>カク</t>
    </rPh>
    <rPh sb="2" eb="4">
      <t>ブイ</t>
    </rPh>
    <rPh sb="5" eb="6">
      <t>メン</t>
    </rPh>
    <rPh sb="6" eb="7">
      <t>テキ</t>
    </rPh>
    <rPh sb="11" eb="13">
      <t>レンゾク</t>
    </rPh>
    <rPh sb="20" eb="22">
      <t>ツウキ</t>
    </rPh>
    <rPh sb="22" eb="23">
      <t>ソウ</t>
    </rPh>
    <rPh sb="28" eb="30">
      <t>シタジ</t>
    </rPh>
    <rPh sb="30" eb="31">
      <t>イタ</t>
    </rPh>
    <rPh sb="35" eb="37">
      <t>バアイ</t>
    </rPh>
    <rPh sb="40" eb="42">
      <t>ブイ</t>
    </rPh>
    <rPh sb="44" eb="46">
      <t>ソトガワ</t>
    </rPh>
    <rPh sb="47" eb="49">
      <t>ケイサン</t>
    </rPh>
    <rPh sb="49" eb="50">
      <t>ガイ</t>
    </rPh>
    <phoneticPr fontId="1"/>
  </si>
  <si>
    <t>・断熱材の間に間柱等が無い場合は、木材部分も同じ断熱材を選択してください。</t>
    <rPh sb="1" eb="3">
      <t>ダンネツ</t>
    </rPh>
    <rPh sb="3" eb="4">
      <t>ザイ</t>
    </rPh>
    <rPh sb="5" eb="6">
      <t>アイダ</t>
    </rPh>
    <rPh sb="7" eb="9">
      <t>マバシラ</t>
    </rPh>
    <rPh sb="9" eb="10">
      <t>トウ</t>
    </rPh>
    <rPh sb="11" eb="12">
      <t>ナ</t>
    </rPh>
    <rPh sb="13" eb="15">
      <t>バアイ</t>
    </rPh>
    <rPh sb="17" eb="19">
      <t>モクザイ</t>
    </rPh>
    <rPh sb="19" eb="21">
      <t>ブブン</t>
    </rPh>
    <rPh sb="22" eb="23">
      <t>オナ</t>
    </rPh>
    <rPh sb="24" eb="26">
      <t>ダンネツ</t>
    </rPh>
    <rPh sb="26" eb="27">
      <t>ザイ</t>
    </rPh>
    <rPh sb="28" eb="30">
      <t>センタク</t>
    </rPh>
    <phoneticPr fontId="1"/>
  </si>
  <si>
    <t>設定のない部位は入力は必要ありません。</t>
    <rPh sb="0" eb="2">
      <t>セッテイ</t>
    </rPh>
    <rPh sb="5" eb="7">
      <t>ブイ</t>
    </rPh>
    <rPh sb="8" eb="10">
      <t>ニュウリョク</t>
    </rPh>
    <rPh sb="11" eb="13">
      <t>ヒツヨウ</t>
    </rPh>
    <phoneticPr fontId="1"/>
  </si>
  <si>
    <t>部分のみ半角数字で入力。建材は右表一覧より番号を選び入力。一覧にない場合は追加記入し使用。</t>
    <rPh sb="0" eb="2">
      <t>ブブン</t>
    </rPh>
    <rPh sb="4" eb="6">
      <t>ハンカク</t>
    </rPh>
    <rPh sb="6" eb="8">
      <t>スウジ</t>
    </rPh>
    <rPh sb="9" eb="11">
      <t>ニュウリョク</t>
    </rPh>
    <rPh sb="12" eb="14">
      <t>ケンザイ</t>
    </rPh>
    <rPh sb="15" eb="16">
      <t>ミギ</t>
    </rPh>
    <rPh sb="16" eb="17">
      <t>ヒョウ</t>
    </rPh>
    <rPh sb="17" eb="19">
      <t>イチラン</t>
    </rPh>
    <rPh sb="21" eb="23">
      <t>バンゴウ</t>
    </rPh>
    <rPh sb="24" eb="25">
      <t>エラ</t>
    </rPh>
    <rPh sb="26" eb="28">
      <t>ニュウリョク</t>
    </rPh>
    <rPh sb="29" eb="31">
      <t>イチラン</t>
    </rPh>
    <rPh sb="34" eb="36">
      <t>バアイ</t>
    </rPh>
    <rPh sb="37" eb="39">
      <t>ツイカ</t>
    </rPh>
    <rPh sb="39" eb="41">
      <t>キニュウ</t>
    </rPh>
    <rPh sb="42" eb="44">
      <t>シヨウ</t>
    </rPh>
    <phoneticPr fontId="1"/>
  </si>
  <si>
    <t>床</t>
    <rPh sb="0" eb="1">
      <t>ユカ</t>
    </rPh>
    <phoneticPr fontId="1"/>
  </si>
  <si>
    <t>・断熱材の間に根太等が無い場合は、木材部分も同じ断熱材を選択してください。</t>
    <rPh sb="1" eb="3">
      <t>ダンネツ</t>
    </rPh>
    <rPh sb="3" eb="4">
      <t>ザイ</t>
    </rPh>
    <rPh sb="5" eb="6">
      <t>アイダ</t>
    </rPh>
    <rPh sb="7" eb="9">
      <t>ネダ</t>
    </rPh>
    <rPh sb="9" eb="10">
      <t>トウ</t>
    </rPh>
    <rPh sb="11" eb="12">
      <t>ナ</t>
    </rPh>
    <rPh sb="13" eb="15">
      <t>バアイ</t>
    </rPh>
    <rPh sb="17" eb="19">
      <t>モクザイ</t>
    </rPh>
    <rPh sb="19" eb="21">
      <t>ブブン</t>
    </rPh>
    <rPh sb="22" eb="23">
      <t>オナ</t>
    </rPh>
    <rPh sb="24" eb="26">
      <t>ダンネツ</t>
    </rPh>
    <rPh sb="26" eb="27">
      <t>ザイ</t>
    </rPh>
    <rPh sb="28" eb="30">
      <t>センタク</t>
    </rPh>
    <phoneticPr fontId="1"/>
  </si>
  <si>
    <t>・各部位は面的なもので連続したものです。通気層などある場合はその部位から外側は計算外です。</t>
    <rPh sb="1" eb="2">
      <t>カク</t>
    </rPh>
    <rPh sb="2" eb="4">
      <t>ブイ</t>
    </rPh>
    <rPh sb="5" eb="6">
      <t>メン</t>
    </rPh>
    <rPh sb="6" eb="7">
      <t>テキ</t>
    </rPh>
    <rPh sb="11" eb="13">
      <t>レンゾク</t>
    </rPh>
    <rPh sb="20" eb="22">
      <t>ツウキ</t>
    </rPh>
    <rPh sb="22" eb="23">
      <t>ソウ</t>
    </rPh>
    <rPh sb="27" eb="29">
      <t>バアイ</t>
    </rPh>
    <rPh sb="32" eb="34">
      <t>ブイ</t>
    </rPh>
    <rPh sb="36" eb="38">
      <t>ソトガワ</t>
    </rPh>
    <rPh sb="39" eb="41">
      <t>ケイサン</t>
    </rPh>
    <rPh sb="41" eb="42">
      <t>ガイ</t>
    </rPh>
    <phoneticPr fontId="1"/>
  </si>
  <si>
    <t>①　大引部分と根太部分を断熱</t>
    <rPh sb="2" eb="4">
      <t>オオビケ</t>
    </rPh>
    <rPh sb="4" eb="6">
      <t>ブブン</t>
    </rPh>
    <rPh sb="7" eb="9">
      <t>ネダ</t>
    </rPh>
    <rPh sb="9" eb="11">
      <t>ブブン</t>
    </rPh>
    <rPh sb="12" eb="14">
      <t>ダンネツ</t>
    </rPh>
    <phoneticPr fontId="1"/>
  </si>
  <si>
    <t>②　根太部分のみ断熱</t>
    <rPh sb="2" eb="4">
      <t>ネダ</t>
    </rPh>
    <rPh sb="4" eb="6">
      <t>ブブン</t>
    </rPh>
    <rPh sb="8" eb="10">
      <t>ダンネツ</t>
    </rPh>
    <phoneticPr fontId="1"/>
  </si>
  <si>
    <t>③　大引部分のみ断熱</t>
    <rPh sb="2" eb="4">
      <t>オオビ</t>
    </rPh>
    <rPh sb="4" eb="6">
      <t>ブブン</t>
    </rPh>
    <rPh sb="8" eb="10">
      <t>ダンネツ</t>
    </rPh>
    <phoneticPr fontId="1"/>
  </si>
  <si>
    <t>断熱材を施工する場所により、①から③を選択</t>
    <phoneticPr fontId="1"/>
  </si>
  <si>
    <t>断熱材を施工する場所により、①から②を選択</t>
    <phoneticPr fontId="1"/>
  </si>
  <si>
    <t>・断熱材の間に垂木等が無い場合は、木材部分も同じ断熱材を選択してください。</t>
    <rPh sb="1" eb="3">
      <t>ダンネツ</t>
    </rPh>
    <rPh sb="3" eb="4">
      <t>ザイ</t>
    </rPh>
    <rPh sb="5" eb="6">
      <t>アイダ</t>
    </rPh>
    <rPh sb="7" eb="9">
      <t>タルキ</t>
    </rPh>
    <rPh sb="9" eb="10">
      <t>トウ</t>
    </rPh>
    <rPh sb="11" eb="12">
      <t>ナ</t>
    </rPh>
    <rPh sb="13" eb="15">
      <t>バアイ</t>
    </rPh>
    <rPh sb="17" eb="19">
      <t>モクザイ</t>
    </rPh>
    <rPh sb="19" eb="21">
      <t>ブブン</t>
    </rPh>
    <rPh sb="22" eb="23">
      <t>オナ</t>
    </rPh>
    <rPh sb="24" eb="26">
      <t>ダンネツ</t>
    </rPh>
    <rPh sb="26" eb="27">
      <t>ザイ</t>
    </rPh>
    <rPh sb="28" eb="30">
      <t>センタク</t>
    </rPh>
    <phoneticPr fontId="1"/>
  </si>
  <si>
    <t>・吹込断熱材の場合は、天井下地材等の木材は考慮しません。</t>
    <rPh sb="1" eb="3">
      <t>フキコ</t>
    </rPh>
    <rPh sb="3" eb="5">
      <t>ダンネツ</t>
    </rPh>
    <rPh sb="5" eb="6">
      <t>ザイ</t>
    </rPh>
    <rPh sb="7" eb="9">
      <t>バアイ</t>
    </rPh>
    <rPh sb="11" eb="13">
      <t>テンジョウ</t>
    </rPh>
    <rPh sb="13" eb="15">
      <t>シタジ</t>
    </rPh>
    <rPh sb="15" eb="16">
      <t>ザイ</t>
    </rPh>
    <rPh sb="16" eb="17">
      <t>トウ</t>
    </rPh>
    <rPh sb="18" eb="20">
      <t>モクザイ</t>
    </rPh>
    <rPh sb="21" eb="23">
      <t>コウリョ</t>
    </rPh>
    <phoneticPr fontId="1"/>
  </si>
  <si>
    <t>①　垂木等の間に断熱材施工</t>
    <rPh sb="2" eb="4">
      <t>タルキ</t>
    </rPh>
    <rPh sb="4" eb="5">
      <t>トウ</t>
    </rPh>
    <rPh sb="6" eb="7">
      <t>マ</t>
    </rPh>
    <rPh sb="8" eb="10">
      <t>ダンネツ</t>
    </rPh>
    <rPh sb="10" eb="11">
      <t>ザイ</t>
    </rPh>
    <rPh sb="11" eb="13">
      <t>セコウ</t>
    </rPh>
    <phoneticPr fontId="1"/>
  </si>
  <si>
    <t>②　天井面を断熱材施工</t>
    <rPh sb="2" eb="4">
      <t>テンジョウ</t>
    </rPh>
    <rPh sb="4" eb="5">
      <t>メン</t>
    </rPh>
    <rPh sb="6" eb="8">
      <t>ダンネツ</t>
    </rPh>
    <rPh sb="8" eb="9">
      <t>ザイ</t>
    </rPh>
    <rPh sb="9" eb="11">
      <t>セコウ</t>
    </rPh>
    <phoneticPr fontId="1"/>
  </si>
  <si>
    <t>天井</t>
    <rPh sb="0" eb="2">
      <t>テンジョウ</t>
    </rPh>
    <phoneticPr fontId="1"/>
  </si>
  <si>
    <t>部位別熱貫流率計算</t>
    <rPh sb="0" eb="2">
      <t>ブイ</t>
    </rPh>
    <rPh sb="2" eb="3">
      <t>ベツ</t>
    </rPh>
    <rPh sb="3" eb="4">
      <t>ネツ</t>
    </rPh>
    <rPh sb="4" eb="6">
      <t>カンリュウ</t>
    </rPh>
    <rPh sb="6" eb="7">
      <t>リツ</t>
    </rPh>
    <rPh sb="7" eb="9">
      <t>ケイサン</t>
    </rPh>
    <phoneticPr fontId="1"/>
  </si>
  <si>
    <t>Ver.1.00</t>
    <phoneticPr fontId="1"/>
  </si>
  <si>
    <t>これは、真壁造に対応した古民家用熱貫流率（U値）計算シートです。</t>
    <rPh sb="4" eb="6">
      <t>シンカベ</t>
    </rPh>
    <rPh sb="6" eb="7">
      <t>ゾウ</t>
    </rPh>
    <rPh sb="8" eb="10">
      <t>タイオウ</t>
    </rPh>
    <rPh sb="12" eb="15">
      <t>コミンカ</t>
    </rPh>
    <rPh sb="15" eb="16">
      <t>ヨウ</t>
    </rPh>
    <rPh sb="16" eb="17">
      <t>ネツ</t>
    </rPh>
    <rPh sb="17" eb="19">
      <t>カンリュウ</t>
    </rPh>
    <rPh sb="19" eb="20">
      <t>リツ</t>
    </rPh>
    <rPh sb="22" eb="23">
      <t>チ</t>
    </rPh>
    <rPh sb="24" eb="26">
      <t>ケイサン</t>
    </rPh>
    <phoneticPr fontId="1"/>
  </si>
  <si>
    <t>古民家の断熱改修時に断熱材の種類や厚さの算定にご使用ください。</t>
    <rPh sb="0" eb="3">
      <t>コミンカ</t>
    </rPh>
    <rPh sb="4" eb="6">
      <t>ダンネツ</t>
    </rPh>
    <rPh sb="6" eb="8">
      <t>カイシュウ</t>
    </rPh>
    <rPh sb="8" eb="9">
      <t>ジ</t>
    </rPh>
    <rPh sb="10" eb="12">
      <t>ダンネツ</t>
    </rPh>
    <rPh sb="12" eb="13">
      <t>ザイ</t>
    </rPh>
    <rPh sb="14" eb="16">
      <t>シュルイ</t>
    </rPh>
    <rPh sb="17" eb="18">
      <t>アツ</t>
    </rPh>
    <rPh sb="20" eb="22">
      <t>サンテイ</t>
    </rPh>
    <rPh sb="24" eb="26">
      <t>シヨウ</t>
    </rPh>
    <phoneticPr fontId="1"/>
  </si>
  <si>
    <t>また、この計算シートは公的な補助金申請等には使用できません。</t>
    <rPh sb="5" eb="7">
      <t>ケイサン</t>
    </rPh>
    <rPh sb="11" eb="13">
      <t>コウテキ</t>
    </rPh>
    <rPh sb="14" eb="17">
      <t>ホジョキン</t>
    </rPh>
    <rPh sb="17" eb="19">
      <t>シンセイ</t>
    </rPh>
    <rPh sb="19" eb="20">
      <t>トウ</t>
    </rPh>
    <rPh sb="22" eb="24">
      <t>シヨウ</t>
    </rPh>
    <phoneticPr fontId="1"/>
  </si>
  <si>
    <t>使用方法</t>
    <rPh sb="0" eb="2">
      <t>シヨウ</t>
    </rPh>
    <rPh sb="2" eb="4">
      <t>ホウホウ</t>
    </rPh>
    <phoneticPr fontId="1"/>
  </si>
  <si>
    <t>部位別（壁・床・天井）計算シートにて、各々の熱貫流率を計算できます。</t>
    <rPh sb="0" eb="2">
      <t>ブイ</t>
    </rPh>
    <rPh sb="2" eb="3">
      <t>ベツ</t>
    </rPh>
    <rPh sb="4" eb="5">
      <t>カベ</t>
    </rPh>
    <rPh sb="6" eb="7">
      <t>ユカ</t>
    </rPh>
    <rPh sb="8" eb="10">
      <t>テンジョウ</t>
    </rPh>
    <rPh sb="11" eb="13">
      <t>ケイサン</t>
    </rPh>
    <rPh sb="19" eb="21">
      <t>オノオノ</t>
    </rPh>
    <rPh sb="22" eb="23">
      <t>ネツ</t>
    </rPh>
    <rPh sb="23" eb="25">
      <t>カンリュウ</t>
    </rPh>
    <rPh sb="25" eb="26">
      <t>リツ</t>
    </rPh>
    <rPh sb="27" eb="29">
      <t>ケイサン</t>
    </rPh>
    <phoneticPr fontId="1"/>
  </si>
  <si>
    <t>入力方法や注意点は、各々のシートに記載しています。</t>
    <rPh sb="0" eb="2">
      <t>ニュウリョク</t>
    </rPh>
    <rPh sb="2" eb="4">
      <t>ホウホウ</t>
    </rPh>
    <rPh sb="5" eb="7">
      <t>チュウイ</t>
    </rPh>
    <rPh sb="7" eb="8">
      <t>テン</t>
    </rPh>
    <rPh sb="10" eb="12">
      <t>オノオノ</t>
    </rPh>
    <rPh sb="17" eb="19">
      <t>キサイ</t>
    </rPh>
    <phoneticPr fontId="1"/>
  </si>
  <si>
    <t>建物全体の熱貫流率（外皮平均熱貫流率ＵＡ値）はＵＡ計算シートをお使いください。</t>
    <rPh sb="0" eb="2">
      <t>タテモノ</t>
    </rPh>
    <rPh sb="2" eb="4">
      <t>ゼンタイ</t>
    </rPh>
    <rPh sb="5" eb="6">
      <t>ネツ</t>
    </rPh>
    <rPh sb="6" eb="8">
      <t>カンリュウ</t>
    </rPh>
    <rPh sb="8" eb="9">
      <t>リツ</t>
    </rPh>
    <rPh sb="10" eb="12">
      <t>ガイヒ</t>
    </rPh>
    <rPh sb="12" eb="14">
      <t>ヘイキン</t>
    </rPh>
    <rPh sb="14" eb="15">
      <t>ネツ</t>
    </rPh>
    <rPh sb="15" eb="17">
      <t>カンリュウ</t>
    </rPh>
    <rPh sb="17" eb="18">
      <t>リツ</t>
    </rPh>
    <rPh sb="20" eb="21">
      <t>チ</t>
    </rPh>
    <rPh sb="25" eb="27">
      <t>ケイサン</t>
    </rPh>
    <rPh sb="32" eb="33">
      <t>ツカ</t>
    </rPh>
    <phoneticPr fontId="1"/>
  </si>
  <si>
    <t>外皮平均熱貫流率（UA値）の計算</t>
    <rPh sb="11" eb="12">
      <t>チ</t>
    </rPh>
    <rPh sb="14" eb="16">
      <t>ケイサン</t>
    </rPh>
    <phoneticPr fontId="1"/>
  </si>
  <si>
    <t>地域の区分 都道府県名</t>
  </si>
  <si>
    <t>福岡県、佐賀県、長崎県、熊本県、大分県</t>
  </si>
  <si>
    <t>(1) 上の区分のうち、Ⅰa については、次の市町村とする。</t>
  </si>
  <si>
    <t>(2) 上の区分のうち、Ⅰｂについては、次の市町村とする。</t>
  </si>
  <si>
    <t>北海道 札幌市、函館市(旧函館市を除く。）、千歳市、石狩市、小樽市、室蘭市、北斗市、伊達市（旧</t>
  </si>
  <si>
    <t>伊達市に限る。）、 岩見沢市、芦別市、恵庭市、江別市、砂川市、三笠市、赤平市、滝川市、</t>
  </si>
  <si>
    <t>登別市、苫小牧市、美唄市、北広島市、留萌市、八雲町（旧八雲町に限る。）、森町、せたな町</t>
  </si>
  <si>
    <t>（旧瀬棚町に限る。）、日高町（旧門別町に限る。）、洞爺湖町、むかわ町（旧鵡川町に限る。）、</t>
  </si>
  <si>
    <t>七飯町、上砂川町、奈井江町、南幌町、神恵内村、泊村、古平町、長万部町、黒松内町、清水</t>
  </si>
  <si>
    <t>町、新冠町、今金町、新篠津村、当別町、積丹町、増毛町、初山別村、白老町、えりも町、厚</t>
  </si>
  <si>
    <t>真町、壮瞥町、栗山町、長沼町、由仁町、仁木町、赤井川村、余市町、様似町、利尻町、利尻</t>
  </si>
  <si>
    <t>富士町、礼文町、</t>
  </si>
  <si>
    <t>(3) 上の区分のうち、Ⅳa については、次の市町村とする。</t>
  </si>
  <si>
    <t>茨城県 水戸市、かすみがうら市（旧霞ヶ浦町に限る。）、つくばみらい市、つくば市、ひたちなか市、</t>
  </si>
  <si>
    <t>稲敷市、下妻市、笠間市（旧岩間町を除く。）、牛久市、結城市、古河市、行方市、高萩市、坂</t>
  </si>
  <si>
    <t>東市、取手市、守谷市、小美玉市（旧玉里村に限る。）、常総市、常陸太田市、常陸大宮市（旧</t>
  </si>
  <si>
    <t>美和村を除く。）、筑西市（旧関城町に限る。）、土浦市（旧土浦市に限る。）、那珂市、日立市、</t>
  </si>
  <si>
    <t>鉾田市、北茨城市、龍ヶ崎市、阿見町、河内町、美浦村、境町、五霞町、八千代町、茨城町、</t>
  </si>
  <si>
    <t>城里町、大洗町、東海村、利根町</t>
  </si>
  <si>
    <t>群馬県 前橋市、みどり市（旧東村を除く。）、安中市（旧安中市に限る。）、伊勢崎市、甘楽町、館林市、</t>
  </si>
  <si>
    <t>桐生市（旧黒保根村を除く。）、高崎市（旧倉渕村を除く。）、渋川市（旧赤城村、旧小野上村を</t>
  </si>
  <si>
    <t>除く。）、太田市、藤岡市、富岡市、玉村町、富士見村、吉井町、吉岡町、榛東村、大泉町、板</t>
  </si>
  <si>
    <t>倉町、明和町、邑楽町</t>
  </si>
  <si>
    <t>埼玉県 さいたま市、ふじみ野市、羽生市、桶川市、加須市、久喜市、狭山市、熊谷市（旧熊谷市を除</t>
  </si>
  <si>
    <t>く。）、幸手市、行田市（旧行田市に限る。）、鴻巣市、坂戸市、志木市、春日部市、所沢市、上</t>
  </si>
  <si>
    <t>尾市、新座市、深谷市、川越市、秩父市（旧大滝村を除く。）、鶴ヶ島市、日高市、入間市、飯</t>
  </si>
  <si>
    <t>能市、富士見市、北本市、本庄市、蓮田市、東松山市、上里町、神川町、美里町、寄居町、横</t>
  </si>
  <si>
    <t>瀬町、皆野町、小鹿野町（旧小鹿野町に限る。）、長瀞町、東秩父村、宮代町、菖蒲町、白岡町、</t>
  </si>
  <si>
    <t>越生町、三芳町、毛呂山町、ときがわ町、滑川町、吉見町、小川町、川島町、鳩山町、嵐山町、</t>
  </si>
  <si>
    <t>栗橋町、杉戸町、鷲宮町、騎西町、大利根町、北川辺町、伊奈町</t>
  </si>
  <si>
    <t>千葉県 野田市、香取市（旧佐原市に限る。）、成田市、佐倉市、八千代市、我孫子市、印西市、酒々井</t>
  </si>
  <si>
    <t>町、富里町、印旛村、白井町、本埜村、栄町、神崎町</t>
  </si>
  <si>
    <t>東京都 八王子市、立川市、青梅市、昭島市、小平市、日野市、東村山市、福生市、東大和市、清瀬市、</t>
  </si>
  <si>
    <t>武蔵村山市、羽村市、あきる野市、瑞穂町、日の出町、檜原村</t>
  </si>
  <si>
    <t>神奈川県 清川村、秦野市、相模原市（旧相模原市を除く。）、開成町、山北町、松田町、大井町、南足</t>
  </si>
  <si>
    <t>柄市</t>
  </si>
  <si>
    <t>富山県 高岡市、黒部市（旧黒部市に限る。）、射水市、砺波市、南砺市（旧平村、旧上平村、旧利賀村</t>
  </si>
  <si>
    <t>を除く。）、富山市（旧大沢野町、旧大山町、旧細入村を除く。）、魚津市、氷見市、滑川市、小</t>
  </si>
  <si>
    <t>矢部市、舟橋村、入善町、朝日町</t>
  </si>
  <si>
    <t>石川県 かほく市、志賀町、宝達志水町、加賀市、中能登町、七尾市、能美市、白山市（旧松任市、旧</t>
  </si>
  <si>
    <t>美川町、旧吉野谷村、旧尾口村、旧白峰村を除く。）、能登町、輪島市、小松市、珠州市、羽咋</t>
  </si>
  <si>
    <t>市、川北町、津幡町、内灘町、穴水町</t>
  </si>
  <si>
    <t>福井県 福井市（旧福井市、旧美山町に限る。）、あわら市、あおい町、越前市、永平寺町、池田町、坂</t>
  </si>
  <si>
    <t>井市、鯖江市、若狭町、勝山市、小浜市、高浜町、大野市（旧大野市に限る。）、越前町（旧朝</t>
  </si>
  <si>
    <t>日町、旧宮崎村に限る。）、南越前町（旧河野村を除く。）</t>
  </si>
  <si>
    <t>山梨県 山梨市（旧三富村を除く。）、甲州市、甲斐市、甲府市（旧上九一色村を除く。）、上野原市、市</t>
  </si>
  <si>
    <t>川三郷町、中央市、笛吹市（旧芦川村を除く。）、南アルプス市、身延町、南部町（旧富沢町を</t>
  </si>
  <si>
    <t>除く。）、北杜市（旧明野村に限る。）、大月市、韮崎市、増穂町、鰍沢町、早川町、昭和町、道</t>
  </si>
  <si>
    <t>志村</t>
  </si>
  <si>
    <t>岐阜県 山県市、恵那市（旧串原村、旧上矢作町を除く。）、本巣市（旧根尾村に限る。）、郡上市（旧美</t>
  </si>
  <si>
    <t>並村に限る。）下呂市（旧金山町に限る。）揖斐川町（旧揖斐川町を除く。）中津川市（旧中津</t>
  </si>
  <si>
    <t>川市、旧長野県木曽郡山口村に限る。）、関市、可児市、多治見市、大垣市（上石津町に限る。）、</t>
  </si>
  <si>
    <t>美濃市、瑞浪市、美濃加茂市、土岐市、養老町、関ヶ原町、安八町、坂祝町、富加町、川辺町、</t>
  </si>
  <si>
    <t>七宗町、八百津町、白川町、御嵩町</t>
  </si>
  <si>
    <t>静岡県 川根本町、浜松市（旧水窪町に限る。）、御殿場市、小山町</t>
  </si>
  <si>
    <t>愛知県 豊田市（旧稲武町を除く。）、設楽町、豊根村、東栄町</t>
  </si>
  <si>
    <t>三重県 伊賀市、亀山市（旧関町に限る。）、松阪市（旧飯南町、旧飯高町に限る。）、津市（旧美杉村に</t>
  </si>
  <si>
    <t>限る。）、名張市</t>
  </si>
  <si>
    <t>滋賀県 大津市（旧志賀町に限る。）、長浜市、東近江市、米原市、野洲市、彦根市、近江八幡市、草津</t>
  </si>
  <si>
    <t>市、守山市、栗東市、安土市、湖南市、甲賀市、高島市、愛荘町、日野町、竜王町、豊郷町、</t>
  </si>
  <si>
    <t>甲良町、多賀町、虎姫町、湖北町、高月町、木之本町、余呉町、西浅井町</t>
  </si>
  <si>
    <t>京都府 京都市（旧京北町に限る。）、京丹後市（旧大宮町、旧久美浜町に限る。）、南丹市、福知山市、</t>
  </si>
  <si>
    <t>木津川市、与謝野町、舞鶴市、綾部市、宮津市、亀岡市、城陽市、八幡市、京田辺市、京丹波</t>
  </si>
  <si>
    <t>町、大山崎町、井手町、宇治田原町、笠置町、和束町、精華町、南山城村</t>
  </si>
  <si>
    <t>大阪府 堺市（旧美原町に限る。）、高槻市、八尾市、富田林市、松原市、大東市、柏原市、羽曳野市、</t>
  </si>
  <si>
    <t>藤井寺市、東大阪市、島本町、豊能町、能勢町、太子町、河南町、千早赤阪村</t>
  </si>
  <si>
    <t>兵庫県 姫路市（旧姫路市、旧家島町を除く。）、豊岡市（旧竹野町を除く。）、養父市（旧関宮町を除く。）、</t>
  </si>
  <si>
    <t>たつの市（旧龍野市、旧新宮町に限る。）、丹波市、朝来市、加東市、三木市（旧吉川町に限る。）、</t>
  </si>
  <si>
    <t>宍粟市、篠山市、相生市、三田市、西脇市、神河町、多可町、佐用町、新温泉町、猪名川町、</t>
  </si>
  <si>
    <t>市川町、福崎町、上郡町</t>
  </si>
  <si>
    <t>奈良県 奈良市（旧都祁村を除く。）、宇陀市（旧室生村を除く。）、葛城市、五條市（旧大塔村を除く。）、</t>
  </si>
  <si>
    <t>大和高田市、大和郡山市、天理市、橿原市、桜井市、御所市、香芝市、山添村、三郷町、斑鳩</t>
  </si>
  <si>
    <t>町、安堵町、川西町、三宅町、田原本町、曽爾村、御杖村、高取町、明日香村、上牧町、王寺</t>
  </si>
  <si>
    <t>町、広陵町、河合町、吉野町、大淀町、下市町、黒滝村、天川村、十津川村、下北山村、上北</t>
  </si>
  <si>
    <t>山村、川上村、東吉野村</t>
  </si>
  <si>
    <t>和歌山県 橋本市、田辺市（旧龍神村、旧本宮町に限る。）、かつらぎ町（旧かつらぎ町に限る。）、有田</t>
  </si>
  <si>
    <t>川町（旧清水町に限る。）、九度山町</t>
  </si>
  <si>
    <t>鳥取県 鳥取市（旧鳥取市、旧福部村、旧気高町、旧青谷町を除く。）、倉吉市（旧倉吉市に限る。）、八</t>
  </si>
  <si>
    <t>頭町、南部町、伯耆町、岩美町、三朝町、智頭町</t>
  </si>
  <si>
    <t>島根県 松江市（旧八雲村、旧玉湯町に限る。）、出雲市（旧佐田町に限る。）、安来市、江津市（旧桜江</t>
  </si>
  <si>
    <t>町に限る。）、浜田市（旧浜田市、旧三隅町を除く。）、雲南市、益田市（旧益田市を除く。）、美</t>
  </si>
  <si>
    <t>郷町（旧邑智町に限る。）、邑南町(旧石見町に限る。）、吉賀町、津和野町、東出雲町、川本町</t>
  </si>
  <si>
    <t>岡山県 岡山市（旧岡山市、旧灘崎町を除く。）、備前市、美作市、井原市、高梁市（旧備中町を除く。）、</t>
  </si>
  <si>
    <t>真庭市（旧落合町、旧久世町に限る。）、赤磐市、津山市（旧阿波村を除く。）、吉備中央町、久</t>
  </si>
  <si>
    <t>米南町、美咲町、西粟倉村、勝央町、奈義町、鏡野町（旧鏡野町に限る。）、和気町</t>
  </si>
  <si>
    <t>広島県 広島市（旧湯来町に限る。）、三原市(旧大和町、旧久井町に限る。）、三次市（旧三次市、旧三</t>
  </si>
  <si>
    <t>和町に限る。）、安芸高田市（旧吉田町、旧甲田町、旧向原町に限る。）、東広島市（旧黒瀬町、</t>
  </si>
  <si>
    <t>旧安芸津町を除く。）、尾道市（旧御調町に限る。）、府中市（旧府中市に限る。）、福山市（旧神</t>
  </si>
  <si>
    <t>辺町、旧新市町に限る。）、安芸太田町（旧加計町に限る。）、北広島町（旧豊平町に限る。）、世</t>
  </si>
  <si>
    <t>羅町（旧世羅西町に限る。）</t>
  </si>
  <si>
    <t>山口県 下関市（旧豊田町に限る。）、岩国市（旧由宇町を除く。）、周南市（旧鹿野町に限る。）萩市（旧</t>
  </si>
  <si>
    <t>川上村、旧むつみ村、旧旭村に限る。）、美祢市、阿東町</t>
  </si>
  <si>
    <t>徳島県 三好市（旧東祖谷山村を除く。）、美馬市（旧木屋平村に限る。）、東みよし町、那賀町（旧木沢</t>
  </si>
  <si>
    <t>村、旧木頭村に限る。）、つるぎ町（旧貞光町を除く。）</t>
  </si>
  <si>
    <t>愛媛県 新居浜市（旧別子山村に限る。）、西予市（旧城川町に限る。）、大洲市（旧河辺村に限る。）、砥</t>
  </si>
  <si>
    <t>部町（旧広田村に限る。）、内子町、久万高原町、鬼北町</t>
  </si>
  <si>
    <t>高知県 いの町（旧吾北村に限る。）、仁淀川町、津野町（旧東津野村に限る。）本山町、大豊町、土佐</t>
  </si>
  <si>
    <t>町、大川村、越知町、梼原町</t>
  </si>
  <si>
    <t>福岡県 矢部村</t>
  </si>
  <si>
    <t>長崎県 雲仙市（旧小浜町に限る。）</t>
  </si>
  <si>
    <t>熊本県 阿蘇市、南阿蘇村、山都町、南小国町、小国町、産山村、高森町</t>
  </si>
  <si>
    <t>大分県 大分市（旧野津原町に限る。）、宇佐市（旧宇佐市を除く。）、杵筑市（旧山香市に限る。）、佐伯</t>
  </si>
  <si>
    <t>市（旧宇目町に限る。）、竹田市、日田市（旧日田市を除く。）、豊後大野市(旧緒方町、旧朝地</t>
  </si>
  <si>
    <t>町に限る。）、由布市(旧挟間町を除く。）、日出町、九重町、玖珠町</t>
  </si>
  <si>
    <t>(4) 上の区分のうち、Ⅳb については、次の市町村とする。</t>
  </si>
  <si>
    <t>茨城県 鹿嶋市、神栖市（旧神栖町に限る。）、潮来市</t>
  </si>
  <si>
    <t>群馬県 千代田町</t>
  </si>
  <si>
    <t>埼玉県 越谷市、吉川市、熊谷市（旧熊谷市に限る。）、戸田市、行田市（旧南河原村に限る。）三郷市、</t>
  </si>
  <si>
    <t>川口市、草加市、朝霞市、八潮市、鳩ヶ谷市、和光市、蕨市、松伏町</t>
  </si>
  <si>
    <t>千葉県 いすみ市、鴨川市、柏市、旭市、匝瑳市、南房総市、香取市（旧佐原市を除く。）、山武市、横</t>
  </si>
  <si>
    <t>芝光町、千葉市、市川市、船橋市、館山市、木更津市、松戸市、茂原市、東金市、習志野市、</t>
  </si>
  <si>
    <t>勝浦市、市原市、流山市、鎌ヶ谷市、君津市、富津市、浦安市、四街道市、袖ヶ浦市、八街市、</t>
  </si>
  <si>
    <t>多古町、東庄町、大網白里町、九十九里町、芝山町、一宮町、睦沢町、長生村、白子町、長柄</t>
  </si>
  <si>
    <t>町、長南町、大多喜町、御宿町、鋸南町</t>
  </si>
  <si>
    <t>東京都 東京都23 区、武蔵野市、三鷹市、西東京市、府中市、調布市、町田市、小金井市、国分寺市、</t>
  </si>
  <si>
    <t>国立市、狛江市、東久留米市、多摩市、稲城市</t>
  </si>
  <si>
    <t>神奈川県 愛川町、綾瀬市、伊勢原市、横須賀市、横浜市、海老名市、鎌倉市、茅ヶ崎市、厚木市、寒</t>
  </si>
  <si>
    <t>川町、座間市、葉山町、三浦市、小田原市、逗子市、川崎市、相模原市（旧相模原市に限る。）、</t>
  </si>
  <si>
    <t>真鶴町、湯河原町、箱根町、中井町、大和市、大磯町、二宮町、藤沢町、平塚市</t>
  </si>
  <si>
    <t>石川県 白山市（旧松任市、旧美川町に限る。）、金沢市、野々市町</t>
  </si>
  <si>
    <t>福井県 福井市（旧福井市、旧美山町を除く。）、美浜町、越前町（旧朝日町、旧宮崎村を除く。）、南越</t>
  </si>
  <si>
    <t>前町（旧河野村に限る。）、敦賀市</t>
  </si>
  <si>
    <t>山梨県 南部町（旧富沢町に限る。）</t>
  </si>
  <si>
    <t>岐阜県 岐阜市、瑞穂市、各務原市、本巣市（旧根尾村を除く。）揖斐川町（旧揖斐川町に限る。）、海</t>
  </si>
  <si>
    <t>津市、大垣市（旧上石津町を除く。）、羽島市、岐南町、笠松町、垂井町、神戸町、輪之内町、</t>
  </si>
  <si>
    <t>大野町、池田町、北方町</t>
  </si>
  <si>
    <t>静岡県 静岡市、伊豆の国市、伊豆市、西伊豆町（旧賀茂村に限る。）、掛川市、菊川市、沼津市、焼津</t>
  </si>
  <si>
    <t>市、袋井市、島田市、藤枝市、磐田市、浜松市（旧水窪町を除く。）、富士市、牧之原市、三島</t>
  </si>
  <si>
    <t>市、富士宮市、伊東市、裾野市、湖西市、東伊豆町、函南市、清水町、長泉町、芝川町、吉田</t>
  </si>
  <si>
    <t>町、森町、新居町</t>
  </si>
  <si>
    <t>愛知県 名古屋市、愛西市、一宮市、稲沢市、岡崎市、新城市、清須市、田原市、豊川市、北名古屋市、</t>
  </si>
  <si>
    <t>弥富市、豊橋市、瀬戸市、半田市、春日井市、津島市、碧南市、刈谷市、安城市、西尾市、蒲</t>
  </si>
  <si>
    <t>郡市、犬山市、常滑市、江南市、小牧市、東海市、大府市、知多市、知立市、尾張旭市、高浜</t>
  </si>
  <si>
    <t>市、岩倉市、豊明市、日進市、東郷町、長久手町、豊山町、春日町、大口町、扶桑町、七宝町、</t>
  </si>
  <si>
    <t>美和町、甚目寺町、大治町、蟹江町、飛島村、阿久比町、東浦町、南知多町、美浜町、武豊町、</t>
  </si>
  <si>
    <t>一色町、吉良町、幡豆町、幸田町、三好町、小坂井町</t>
  </si>
  <si>
    <t>三重県 いなべ市、伊勢市、亀山市（旧亀山市に限る。）、熊野市(旧紀和町に限る。）、桑名市、四日市</t>
  </si>
  <si>
    <t>市、志摩市、松阪市（旧飯南町、旧飯高町を除く。）、多気町、大台町、津市（旧美杉村を除く。）、</t>
  </si>
  <si>
    <t>大紀町、南伊勢町、紀北町、鈴鹿市、鳥羽市、木曽岬町、東員町、菰野町、朝日町、川越町、</t>
  </si>
  <si>
    <t>明和町、玉城町、度会町</t>
  </si>
  <si>
    <t>滋賀県 大津市（旧大津市に限る。）</t>
  </si>
  <si>
    <t>京都府 京都市（旧京都市に限る。）、京丹後市（旧大宮町、旧久美浜町を除く。）、宇治市、向日市、長</t>
  </si>
  <si>
    <t>岡京市、久御山町、伊根町</t>
  </si>
  <si>
    <t>大阪府 大阪市、堺市（旧堺市に限る。）、岸和田市、豊中市、池田市、吹田市、泉大津市、貝塚市、守</t>
  </si>
  <si>
    <t>口市、枚方市、茨木市、泉佐野市、寝屋川市、河内長野市、和泉市、箕面市、門真市、摂津市、</t>
  </si>
  <si>
    <t>高石市、泉南市、四条畷市、交野市、大阪狭山市、阪南市、忠岡町、熊取町、田尻町、岬町</t>
  </si>
  <si>
    <t>兵庫県 神戸市、尼崎市、明石市、西宮市、芦屋市、伊丹市、加古川市、赤穂市、宝塚市、高砂市、川</t>
  </si>
  <si>
    <t>西市、小野市、加西市、姫路市（旧姫路市、旧家島町に限る。）、たつの市（旧揖保川町、旧御</t>
  </si>
  <si>
    <t>津町に限る。）、三木市（旧三木市に限る。）、洲本市、淡路市、南あわじ市、豊岡市（旧竹野町</t>
  </si>
  <si>
    <t>に限る。）、香美町（旧香住町に限る。）、稲美町、播磨町、太子町</t>
  </si>
  <si>
    <t>和歌山県 和歌山市、有田市、岩出市、海南市、紀の川市、新宮市（旧熊野川町に限る。）、田辺市（旧</t>
  </si>
  <si>
    <t>龍神村、旧本宮町を除く。）、みなべ町、日高川町、有田川町（旧清水町を除く。）、紀美野町、</t>
  </si>
  <si>
    <t>湯浅町、印南町、上富田町、北山村</t>
  </si>
  <si>
    <t>鳥取県 鳥取市（旧鳥取市、旧福部村、旧気高町、旧青谷町に限る。）、米子市、境港市、日吉津村、湯</t>
  </si>
  <si>
    <t>梨浜町、琴浦町、北栄町、大山町</t>
  </si>
  <si>
    <t>島根県 松江市（旧八雲村、旧玉湯町を除く。）、出雲市（旧佐田町を除く。）、浜田市（旧浜田市、旧三</t>
  </si>
  <si>
    <t>隅町に限る。）、大田市、益田市（旧益田市に限る。）、江津市（旧江津市に限る。）、隠岐の島町、</t>
  </si>
  <si>
    <t>海士町、西ノ島町、知夫村、菱川町</t>
  </si>
  <si>
    <t>岡山県 岡山市（旧岡山市、旧灘崎町に限る。）、倉敷市、総社市、笠岡市、玉野市、瀬戸内市、浅口市、</t>
  </si>
  <si>
    <t>矢掛町、里庄町、早島町</t>
  </si>
  <si>
    <t>広島県 広島市（旧広島市に限る。）、呉市、江田島市、三原市（旧大和市、旧久井町を除く。）、大竹市、</t>
  </si>
  <si>
    <t>竹原市、東広島市（旧黒瀬町、旧安芸津町に限る。）、廿日市市（旧佐伯町、旧吉和町を除く。）、</t>
  </si>
  <si>
    <t>尾道市（旧御調町を除く。）、福山市（旧神辺町、旧新市町を除く。）、海田町、熊野町、坂町、</t>
  </si>
  <si>
    <t>府中町、大崎上島町</t>
  </si>
  <si>
    <t>山口県 山口市、宇部市、下関市（旧豊田町、旧下関市を除く。）岩国市（旧由宇町に限る。）光市、山</t>
  </si>
  <si>
    <t>陽小野田市、周南市（旧鹿野町を除く。）周防大島町、長門市、萩市（旧川上村、旧むつみ村、</t>
  </si>
  <si>
    <t>旧旭村を除く。）、柳井市、防府市、下松市、和木町、上関町、田布施町、平生町、阿武町</t>
  </si>
  <si>
    <t>徳島県 徳島市、鳴門市、小松島市、阿南市、阿波市、吉野川市、美馬市（旧木屋平村を除く。）、那賀</t>
  </si>
  <si>
    <t>町（旧木沢村、旧木頭村を除く。）、つるぎ町（旧貞光町に限る。）、勝浦町、上勝町、佐那珂内</t>
  </si>
  <si>
    <t>村、石井町、神山町、牟岐町、松茂町、北島町、藍住町、板野町、上板町</t>
  </si>
  <si>
    <t>香川県 高松市、さぬき市、観音寺市、丸亀市、三豊市、 東かがわ市、坂出市、善通寺市、綾川町、</t>
  </si>
  <si>
    <t>小豆島町、まんのう町、土庄町、三木町、直島町、宇多津町、琴平町、多度津町</t>
  </si>
  <si>
    <t>愛媛県 松山市、新居浜市（旧別子山村を除く。）、今治市、西条市、西予市（旧城川町を除く。）、大洲</t>
  </si>
  <si>
    <t>市（旧河辺村を除く。）、東温市、八幡浜市、四国中央市、伊予市、宇和島市（旧津島町を除く。）、</t>
  </si>
  <si>
    <t>砥部町（旧砥部町に限る。）、上島町、伊方町（旧伊方町に限る。）、松前町、松野町</t>
  </si>
  <si>
    <t>高知県 高知市（旧鏡村、旧土佐山村に限る。）、四万十市、香美市、四万十町、中土佐町、津野町(旧</t>
  </si>
  <si>
    <t>葉山村に限る。）、黒潮町（旧佐賀町に限る。）、佐川町、日高村</t>
  </si>
  <si>
    <t>福岡県 福岡市（博多区、中央区、南区、城南区を除く。）、北九州市、うきは市、みやま市、嘉麻市、</t>
  </si>
  <si>
    <t>久留米市、宮若市、宗像市、朝倉市、八女市、飯塚市、福津市、柳川市、大牟田市、直方市、</t>
  </si>
  <si>
    <t>田川市、筑後市、大川市、行橋市、豊前市、中間市、小郡市、筑紫野市、春日市、大野城市、</t>
  </si>
  <si>
    <t>大宰府市、前原市、古賀市、みやこ町、上毛町、筑上町、筑前町、東峰村、福智町、那珂川町、</t>
  </si>
  <si>
    <t>宇美町、篠栗町、志免町、須恵町、新宮町、久山町、粕屋町、芦屋町、水巻町、岡垣町、遠賀</t>
  </si>
  <si>
    <t>町、小竹町、鞍手町、桂川町、二丈町、志摩町、太刀洗町、大木町、黒木町、立花町、広川町、</t>
  </si>
  <si>
    <t>星野村、香春町、添田町、糸田町、川崎町、大任町、赤村、苅田町、吉富町</t>
  </si>
  <si>
    <t>佐賀県 佐賀市、嬉野市、小城市、神埼市、唐津市、武雄市、鳥栖市、多久市、伊万里市、鹿島市、白</t>
  </si>
  <si>
    <t>石町、みやき町、吉野ヶ里町、有田町、基山町、上峰町、玄海町、大町町、江北町、太良町</t>
  </si>
  <si>
    <t>長崎県 壱岐市、雲仙市（旧小浜町を除く。）、松浦市、対馬市、島原市（旧有明町に限る。）南島原市</t>
  </si>
  <si>
    <t>（旧加津佐町に限る。）、諫早市、東彼杵町、川棚町、波佐見町、大村市</t>
  </si>
  <si>
    <t>熊本県 熊本市、合志市、山鹿市、天草市（旧五和町、旧有明町に限る。）、上天草市（旧松島町に限る。）</t>
  </si>
  <si>
    <t>宇城市(旧三角町を除く。）、菊池市、玉名市、八代市（旧坂本村、旧東陽村、旧泉村に限る。）、</t>
  </si>
  <si>
    <t>人吉市、荒尾市、宇土市、城南町、美里町、あさぎり町、和水町、氷川町、玉東町、南関町、</t>
  </si>
  <si>
    <t>長洲町、植木町、大津町、菊陽町、西原村、御船町、嘉島町、益城町、甲佐町、錦町、多良木</t>
  </si>
  <si>
    <t>町、湯前町、水上村、相良村、五木村、山江村、球磨村、苓北町</t>
  </si>
  <si>
    <t>大分県 大分市（旧野津原町を除く。）、宇佐市（旧宇佐市に限る。）、臼杵市、杵築市（旧山香町を除く。）、</t>
  </si>
  <si>
    <t>国東市、佐伯市（旧上浦町、旧弥生町、旧本匠村、旧直川村に限る。）、中津市、日田市（旧日</t>
  </si>
  <si>
    <t>田市に限る。）、豊後高田市、豊後大野市(旧緒方町、旧朝地町を除く。）、由布市（旧挟間町に</t>
  </si>
  <si>
    <t>限る。）、別府市、津久見市、姫島村</t>
  </si>
  <si>
    <t>(1) 次の町村にあっては、上の区分にかかわらず、Ⅰb 地域に区分されるものとする。</t>
  </si>
  <si>
    <t>青森県 十和田市(旧十和田湖町に限る。)、七戸町(旧七戸町に限る。)、田子町</t>
  </si>
  <si>
    <t>岩手県 久慈市(旧山形村に限る。)、八幡平市、葛巻町、岩手町、西和賀町</t>
  </si>
  <si>
    <t>(2) 次の市町村にあっては、上の区分にかかわらず、Ⅱ地域に区分されるものとする。</t>
  </si>
  <si>
    <t>北海道 函館市(旧函館市に限る。)、松前町、福島町、知内町、木古内町、八雲町(旧熊石町に限る。)、</t>
  </si>
  <si>
    <t>江差町、上ノ国町、厚沢部町、乙部町、せたな町(旧瀬棚町を除く。)、島牧村、寿都町</t>
  </si>
  <si>
    <t>宮城県 栗原市(旧栗駒町、旧一迫町、旧鶯沢町、旧花山村に限る。)</t>
  </si>
  <si>
    <t>山形県 米沢市、鶴岡市(旧朝日村に限る。)、新庄市、寒河江市、長井市、尾花沢市、南陽市、河北町、</t>
  </si>
  <si>
    <t>西川町、朝日町、大江町、大石田町、金山町、最上町、舟形町、真室川町、大蔵村、鮭川村、</t>
  </si>
  <si>
    <t>戸沢村、高畠町、川西町、小国町、白鷹町、飯豊町</t>
  </si>
  <si>
    <t>福島県 会津若松市(旧河東町に限る。)、白河市(旧大信村に限る。)、須賀川市(旧長沼町に限る。)、</t>
  </si>
  <si>
    <t>喜多方市(旧塩川町を除く。)、田村市(旧都路村を除く。)、大玉村、天栄村、下郷町、檜枝岐</t>
  </si>
  <si>
    <t>村、只見町、南会津町、北塩原村、西会津町、磐梯町、猪苗代町、三島町、金山町、昭和村、</t>
  </si>
  <si>
    <t>矢吹町、平田村、小野町、川内村、飯舘村</t>
  </si>
  <si>
    <t>栃木県 日光市(旧今市市を除く。)、那須塩原市(旧塩原町に限る。)</t>
  </si>
  <si>
    <t>群馬県 沼田市(旧沼田市を除く。)、長野原町、嬬恋村、草津町、六合村、片品村、川場村、みなかみ</t>
  </si>
  <si>
    <t>町(旧水上町に限る。)</t>
  </si>
  <si>
    <t>新潟県 十日町市（旧中里村に限る。）、魚沼市(旧入広瀬村に限る。)、津南町</t>
  </si>
  <si>
    <t>山梨県 富士吉田市、北杜市(旧小淵沢町に限る。)、西桂町、忍野村、山中湖村、富士河口湖町(旧河</t>
  </si>
  <si>
    <t>口湖町に限る。)</t>
  </si>
  <si>
    <t>長野県 長野市(旧長野市、旧大岡村を除く。)、松本市(旧松本市、旧四賀村を除く。)、上田市(旧真</t>
  </si>
  <si>
    <t>田町、旧武石村に限る。)、須坂市、小諸市、伊那市(旧長谷村を除く。)、駒ヶ根市、中野市(旧</t>
  </si>
  <si>
    <t>中野市に限る。)、大町市、飯山市、茅野市、塩尻市、佐久市、千曲市(旧更埴市に限る。)、</t>
  </si>
  <si>
    <t>東御市、小海町、川上村、南牧村、南相木村、北相木村、佐久穂町、軽井沢町、御代田町、立</t>
  </si>
  <si>
    <t>科町、長和町、富士見町、原村、辰野町、箕輪町、南箕輪村、宮田村、阿智村(旧浪合村に限</t>
  </si>
  <si>
    <t>る。)、平谷村、下條村、上松町、木祖村、木曽町、波田町、山形村、朝日村、池田町、松川</t>
  </si>
  <si>
    <t>村、白馬村、小谷村、小布施町、高山村、山ノ内町、木島平村、野沢温泉村、信濃町、飯綱町</t>
  </si>
  <si>
    <t>岐阜県 高山市、飛騨市(旧古川町、旧河合村に限る。)、白川村</t>
  </si>
  <si>
    <t>(3) 次の市町村にあっては、上の区分にかかわらず、Ⅲ地域に区分されるものとする。</t>
  </si>
  <si>
    <t>青森県 青森市(旧青森市に限る。)、深浦町</t>
  </si>
  <si>
    <t>岩手県 宮古市(旧新里村を除く。)、大船渡市、一関市(旧一関市、旧花泉町、旧大東町に限る。）、陸</t>
  </si>
  <si>
    <t>前高田市、釜石市、平泉町</t>
  </si>
  <si>
    <t>秋田県 秋田市(旧河辺町を除く。)、能代市(旧能代市に限る。)、男鹿市、由利本荘市(東由利町を除</t>
  </si>
  <si>
    <t>く。)、潟上市、にかほ市、三種町(旧琴丘町を除く。)、八峰町、大潟村</t>
  </si>
  <si>
    <t>茨城県 土浦市(旧新治村に限る。)、石岡市、常陸大宮市(旧美和村に限る。)、笠間市(旧岩間町に限</t>
  </si>
  <si>
    <t>る。)、筑西市(旧関城町を除く。)、かすみがうら市(旧千代田町に限る。)、桜川市、小美玉</t>
  </si>
  <si>
    <t>市(旧玉里村を除く。)、大子町</t>
  </si>
  <si>
    <t>群馬県 高崎市（倉渕村に限る。）、桐生市(旧黒保根村に限る。)、沼田市(旧沼田市に限る。)、渋川市</t>
  </si>
  <si>
    <t>(旧小野上村、旧赤城村に限る。)、安中市(旧松井田町に限る。)、みどり市(旧東村(勢多郡)</t>
  </si>
  <si>
    <t>に限る。)、上野村、神流町、下仁田町、南牧村、中之条町、高山村、東吾妻町、昭和村、み</t>
  </si>
  <si>
    <t>なかみ町(旧水上町を除く。)</t>
  </si>
  <si>
    <t>埼玉県 秩父市(旧大滝村に限る。)、小鹿野町(旧両神村に限る。)</t>
  </si>
  <si>
    <t>東京都 奥多摩町</t>
  </si>
  <si>
    <t>富山県 富山市(旧大沢野町、旧大山町、旧細入村に限る。)、黒部市(旧宇奈月町に限る。)、南砺市 (旧</t>
  </si>
  <si>
    <t>平村、旧上平村、旧利賀村に限る。)、上市町、立山町</t>
  </si>
  <si>
    <t>石川県 白山市(旧吉野谷村、旧尾口村、旧白峰村に限る。)</t>
  </si>
  <si>
    <t>福井県 大野市(旧和泉村に限る。)</t>
  </si>
  <si>
    <t>山梨県 甲府市（旧上九一色村に限る。）、都留市、山梨市(旧三富村に限る。)、北杜市(旧明野村、旧</t>
  </si>
  <si>
    <t>小淵沢町を除く。)、笛吹市（旧芦川村に限る。）、鳴沢村、富士河口湖町(旧河口湖町を除く。)、</t>
  </si>
  <si>
    <t>小菅村、丹波山村</t>
  </si>
  <si>
    <t>岐阜県 中津川市(旧中津川市、旧長野県木曽郡山口村を除く。)、恵那市(旧串原村、上矢作町に限る。)、</t>
  </si>
  <si>
    <t>飛騨市(旧宮川村、旧神岡町に限る。)、郡上市(旧美並村を除く。)、下呂市(旧金山町を除く。)、</t>
  </si>
  <si>
    <t>東白川村</t>
  </si>
  <si>
    <t>愛知県 豊田市(旧稲武町に限る。)</t>
  </si>
  <si>
    <t>兵庫県 養父市(旧関宮町に限る。)、香美町(旧香住町を除く。)</t>
  </si>
  <si>
    <t>奈良県 奈良市(旧都祁村に限る。)、五條市(旧大塔村に限る。)、生駒市、宇陀市(旧室生村に限る。)、</t>
  </si>
  <si>
    <t>平群町、野迫川村</t>
  </si>
  <si>
    <t>和歌山県 かつらぎ町(旧花園村に限る。)、高野町</t>
  </si>
  <si>
    <t>鳥取県 倉吉市(旧関金町に限る。)、若桜町、日南町、日野町、江府町</t>
  </si>
  <si>
    <t>島根県 奥出雲町、飯南町、美郷町(旧大和村に限る。)、邑南町(旧石見町を除く。)</t>
  </si>
  <si>
    <t>岡山県 津山市(旧阿波村に限る。)、高梁市(旧備中町に限る。)、新見市、真庭市(旧落合町、旧久世</t>
  </si>
  <si>
    <t>町を除く。)、新庄村、鏡野町(旧鏡野町を除く。)</t>
  </si>
  <si>
    <t>広島県 府中市(旧上下町に限る。)、三次市(旧三次市、旧三和町を除く。)、庄原市、廿日市市(旧佐</t>
  </si>
  <si>
    <t>伯町、旧吉和村に限る。)、安芸高田市(旧八千代町、旧美土里町、旧高宮町に限る。)、安芸</t>
  </si>
  <si>
    <t>太田町(旧加計町を除く。)、北広島町(旧豊平町を除く。)、世羅町(旧世羅西町を除く。)、神</t>
  </si>
  <si>
    <t>石高原町</t>
  </si>
  <si>
    <t>徳島県 三好市(旧東祖谷山村に限る。)</t>
  </si>
  <si>
    <t>高知県 いの町(旧本川村に限る。)</t>
  </si>
  <si>
    <t>(4) 次の市町村にあっては、上の区分にかかわらず、Ⅳa 地域に区分されるものとする。</t>
  </si>
  <si>
    <t>福島県 いわき市、広野町、楢葉町、富岡町、大熊町、双葉町</t>
  </si>
  <si>
    <t>栃木県 宇都宮市、足利市、栃木市、佐野市、鹿沼市、小山市、真岡市、さくら市(旧氏家町に限る。)、</t>
  </si>
  <si>
    <t>那須烏山市、下野市、上三川町、西方町、益子町、茂木町、市貝町、芳賀町、壬生町、野木町、</t>
  </si>
  <si>
    <t>大平町、藤岡町、岩舟町、都賀町、高根沢町</t>
  </si>
  <si>
    <t>新潟県 新潟市、長岡市(旧中之島町、旧三島町、旧与板町、旧和島村、旧寺泊町に限る。)、三条市(旧</t>
  </si>
  <si>
    <t>下田村を除く。)、柏崎市(旧高柳町を除く。)、新発田市、見附市、村上市（旧朝日村を除く。）、</t>
  </si>
  <si>
    <t>燕市、糸魚川市、上越市(旧上越市、旧柿崎町、旧大潟町、旧頸城村、旧吉川町、旧三和村、</t>
  </si>
  <si>
    <t>旧名立町に限る。)、阿賀野市(旧京ヶ瀬村、旧笹神村に限る。)、佐渡市、胎内市、聖籠町、</t>
  </si>
  <si>
    <t>弥彦村、出雲崎町、刈羽村、粟島浦村</t>
  </si>
  <si>
    <t>長野県 阿智村（旧清内路村に限る。）、大鹿村</t>
  </si>
  <si>
    <t>宮崎県 椎葉村、高千穂町、五ヶ瀬町</t>
  </si>
  <si>
    <t>(5) 次の市町村にあっては、上の区分にかかわらず、Ⅳｂ地域に区分されるものとする。</t>
  </si>
  <si>
    <t>宮崎県 都城市（旧山之口町、旧高城町を除く。）、延岡市（旧北方町に限る。）、小林市、えびの市、高</t>
  </si>
  <si>
    <t>原町、西米良村、諸塚村、美郷町、日之影町</t>
  </si>
  <si>
    <t>(6) 次の市町村にあっては、上の区分にかかわらず、Ⅴ地域に区分されるものとする。</t>
  </si>
  <si>
    <t>茨城県 神栖市(旧波崎町に限る。)</t>
  </si>
  <si>
    <t>千葉県 銚子市</t>
  </si>
  <si>
    <t>東京都 大島町、利島村、新島村、神津島村、三宅村、御蔵島村、八丈町、青ヶ島村、小笠原村</t>
  </si>
  <si>
    <t>静岡県 熱海市、下田市、御前崎市、河津町、南伊豆町、松崎町、西伊豆町(旧西伊豆町に限る。)</t>
  </si>
  <si>
    <t>三重県 尾鷲市、熊野市(旧熊野市に限る。)、御浜町、紀宝町</t>
  </si>
  <si>
    <t>和歌山県 御坊市、新宮市(旧新宮市に限る。)、広川町、美浜町、日高町、由良町、白浜町、すさみ町、</t>
  </si>
  <si>
    <t>串本町、那智勝浦町、太地町、古座川町</t>
  </si>
  <si>
    <t>山口県 下関市(旧下関市に限る。)</t>
  </si>
  <si>
    <t>徳島県 牟岐町、美波町、海陽町</t>
  </si>
  <si>
    <t>愛媛県 宇和島市(旧津島町に限る。)、伊方町(旧伊方町を除く。)、愛南町</t>
  </si>
  <si>
    <t>高知県 高知市(旧高知市、旧春野町に限る。)、室戸市、安芸市、南国市、土佐市、須崎市、宿毛市、</t>
  </si>
  <si>
    <t>土佐清水市、香南市、東洋町、奈半利町、田野町、安田町、北川村、馬路村、芸西村、いの町</t>
  </si>
  <si>
    <t>(旧伊野町に限る。)、大月町、三原村、黒潮町(旧大方町に限る。)</t>
  </si>
  <si>
    <t>福岡県 福岡市：博多区、中央区、南区、城南区</t>
  </si>
  <si>
    <t>長崎県 長崎市、佐世保市、島原市(旧島原市に限る。)、平戸市、五島市、西海市、南島原市(旧加津</t>
  </si>
  <si>
    <t>佐町を除く。)、長与町、時津町、小値賀町、江迎町、鹿町町、佐々町、新上五島町</t>
  </si>
  <si>
    <t>熊本県 八代市(旧八代市、旧千丁町、旧鏡町に限る。)、水俣市、上天草市(旧松島町を除く。)、宇城</t>
  </si>
  <si>
    <t>市(旧三角町に限る。)、天草市(旧有明町、旧五和町を除く。)、芦北町、津奈木町</t>
  </si>
  <si>
    <t>大分県 佐伯市(旧佐伯市、旧鶴見町、旧米水津村、旧蒲江町に限る。)</t>
  </si>
  <si>
    <t>北海道</t>
    <phoneticPr fontId="1"/>
  </si>
  <si>
    <t xml:space="preserve">Ⅰa、Ⅰb </t>
    <phoneticPr fontId="1"/>
  </si>
  <si>
    <t>青森県、岩手県、秋田県</t>
    <phoneticPr fontId="1"/>
  </si>
  <si>
    <t xml:space="preserve">Ⅱ </t>
    <phoneticPr fontId="1"/>
  </si>
  <si>
    <t>Ⅲ</t>
    <phoneticPr fontId="1"/>
  </si>
  <si>
    <t xml:space="preserve">Ⅳa、Ⅳb </t>
    <phoneticPr fontId="1"/>
  </si>
  <si>
    <t>宮崎県、鹿児島県</t>
    <phoneticPr fontId="1"/>
  </si>
  <si>
    <t xml:space="preserve">Ⅴ </t>
    <phoneticPr fontId="1"/>
  </si>
  <si>
    <t>沖縄県</t>
    <phoneticPr fontId="1"/>
  </si>
  <si>
    <t xml:space="preserve">Ⅵ </t>
    <phoneticPr fontId="1"/>
  </si>
  <si>
    <t>上の区分の詳細は以下のとおりとする。</t>
    <phoneticPr fontId="1"/>
  </si>
  <si>
    <t>宮城県、山形県、福島県、栃木県、新潟県、長野県</t>
    <phoneticPr fontId="1"/>
  </si>
  <si>
    <t>茨城県、群馬県、埼玉県、千葉県、東京都、神奈川県、富山県、石川県、福井県、山梨県</t>
    <phoneticPr fontId="1"/>
  </si>
  <si>
    <t>岐阜県、静岡県、愛知県、三重県、滋賀県、京都府、大阪府、兵庫県、奈良県、和歌山県</t>
    <phoneticPr fontId="1"/>
  </si>
  <si>
    <t>鳥取県、島根県、岡山県、広島県、山口県、徳島県、香川県、愛媛県、高知県</t>
    <phoneticPr fontId="1"/>
  </si>
  <si>
    <t>北海道 旭川市、釧路市、帯広市、北見市、夕張市、網走市、稚内市、紋別市、士別市、名寄市、</t>
    <phoneticPr fontId="1"/>
  </si>
  <si>
    <t>根室市、深川市、富良野市、ニセコ町、真狩村、留寿都村、喜茂別村、京極町、倶知安町、沼田町、</t>
    <phoneticPr fontId="1"/>
  </si>
  <si>
    <t>幌加内町、鷹栖町、東神楽町、当麻町、比布町、愛別町、上川町、東川町、美瑛町、上富良野町、</t>
    <phoneticPr fontId="1"/>
  </si>
  <si>
    <t>中富良野町、南富良野町、占冠村、和寒町、剣淵町、下川町、美深町、音威子府村、中川町、</t>
    <phoneticPr fontId="1"/>
  </si>
  <si>
    <t>小平町、苫前町、羽幌町、遠別町、天塩町、幌延町、猿払村、浜頓別町、中頓別町、枝幸町、</t>
    <phoneticPr fontId="1"/>
  </si>
  <si>
    <t>豊富町、大空町、美幌町、津別町、斜里町、清里町、小清水町、訓子府町、置戸町、佐呂間町、</t>
    <phoneticPr fontId="1"/>
  </si>
  <si>
    <t>遠軽町、上湧別町、湧別町、滝上町、興部町、西興部村、雄武町、伊達市（旧大滝村に限る。）、</t>
    <phoneticPr fontId="1"/>
  </si>
  <si>
    <t>音更町、士幌町、上士幌町、鹿追町、新得町、芽室町、中札内村、更別村、</t>
    <phoneticPr fontId="1"/>
  </si>
  <si>
    <t>むかわ町（旧穂別町に限る。）、日高町（旧日高町に限る。）、平取町、新ひだか町（旧静内町に限る。）、</t>
    <phoneticPr fontId="1"/>
  </si>
  <si>
    <t>浜中町、標茶町、弟子屈町、鶴居村、白糠町、別海町、中標津町、標津町、羅臼町、</t>
    <phoneticPr fontId="1"/>
  </si>
  <si>
    <t>幕別町、大樹町、広尾町、池田町、豊頃町、本別町、足寄町、陸別町、浦幌町、釧路町、厚岸町、</t>
    <phoneticPr fontId="1"/>
  </si>
  <si>
    <t>浦河町、奥尻町、歌志内市、浦臼町、月形町、新十津川町、鹿部町、岩内町、共和町、</t>
    <phoneticPr fontId="1"/>
  </si>
  <si>
    <t>安平町、新ひだか町（旧三石町に限る。）、豊浦町、蘭越町、雨竜町、秩父別町、北竜町、妹背牛町、</t>
    <phoneticPr fontId="1"/>
  </si>
  <si>
    <t>次の市町村にあっては、上の区分にかかわらず、次のとおりの区分とする。</t>
    <phoneticPr fontId="1"/>
  </si>
  <si>
    <t>鹿児島県 伊佐市、曽於市、霧島市(旧横川町、旧牧園町、旧霧島町に限る。)、曽於市、さつま町、湧水町</t>
    <phoneticPr fontId="1"/>
  </si>
  <si>
    <t>平成２５年省エネ基準　地域区分</t>
    <rPh sb="11" eb="13">
      <t>チイキ</t>
    </rPh>
    <rPh sb="13" eb="15">
      <t>クブン</t>
    </rPh>
    <phoneticPr fontId="1"/>
  </si>
  <si>
    <t>外皮平均熱貫流率とは</t>
    <rPh sb="0" eb="2">
      <t>ガイヒ</t>
    </rPh>
    <rPh sb="2" eb="4">
      <t>ヘイキン</t>
    </rPh>
    <rPh sb="4" eb="5">
      <t>ネツ</t>
    </rPh>
    <rPh sb="5" eb="7">
      <t>カンリュウ</t>
    </rPh>
    <rPh sb="7" eb="8">
      <t>リツ</t>
    </rPh>
    <phoneticPr fontId="1"/>
  </si>
  <si>
    <t>←</t>
    <phoneticPr fontId="1"/>
  </si>
  <si>
    <t>建物全体の熱貫流率であり、各（壁・床・天井）計算シートで求めた数値（熱貫流率Ｕ値）に</t>
    <rPh sb="0" eb="2">
      <t>タテモノ</t>
    </rPh>
    <rPh sb="2" eb="4">
      <t>ゼンタイ</t>
    </rPh>
    <rPh sb="5" eb="6">
      <t>ネツ</t>
    </rPh>
    <rPh sb="6" eb="8">
      <t>カンリュウ</t>
    </rPh>
    <rPh sb="8" eb="9">
      <t>リツ</t>
    </rPh>
    <rPh sb="13" eb="14">
      <t>カク</t>
    </rPh>
    <rPh sb="15" eb="16">
      <t>カベ</t>
    </rPh>
    <rPh sb="17" eb="18">
      <t>ユカ</t>
    </rPh>
    <rPh sb="19" eb="21">
      <t>テンジョウ</t>
    </rPh>
    <rPh sb="22" eb="24">
      <t>ケイサン</t>
    </rPh>
    <rPh sb="28" eb="29">
      <t>モト</t>
    </rPh>
    <rPh sb="31" eb="33">
      <t>スウチ</t>
    </rPh>
    <phoneticPr fontId="1"/>
  </si>
  <si>
    <t>各々の施工面積を乗じたものを積算（損失熱量合計）し、それを全ての施工面積（外皮面積）</t>
    <rPh sb="14" eb="16">
      <t>セキサン</t>
    </rPh>
    <rPh sb="17" eb="19">
      <t>ソンシツ</t>
    </rPh>
    <rPh sb="19" eb="21">
      <t>ネツリョウ</t>
    </rPh>
    <rPh sb="21" eb="23">
      <t>ゴウケイ</t>
    </rPh>
    <rPh sb="29" eb="30">
      <t>スベ</t>
    </rPh>
    <rPh sb="32" eb="34">
      <t>セコウ</t>
    </rPh>
    <rPh sb="34" eb="36">
      <t>メンセキ</t>
    </rPh>
    <rPh sb="37" eb="39">
      <t>ガイヒ</t>
    </rPh>
    <rPh sb="39" eb="41">
      <t>メンセキ</t>
    </rPh>
    <phoneticPr fontId="1"/>
  </si>
  <si>
    <t>で除した平均値です。</t>
    <phoneticPr fontId="1"/>
  </si>
  <si>
    <t>部位別シートで
出た数値</t>
    <rPh sb="0" eb="2">
      <t>ブイ</t>
    </rPh>
    <rPh sb="2" eb="3">
      <t>ベツ</t>
    </rPh>
    <rPh sb="8" eb="9">
      <t>デ</t>
    </rPh>
    <rPh sb="10" eb="12">
      <t>スウチ</t>
    </rPh>
    <phoneticPr fontId="1"/>
  </si>
  <si>
    <t>↑</t>
    <phoneticPr fontId="1"/>
  </si>
  <si>
    <t>部材毎の抵抗</t>
    <rPh sb="0" eb="2">
      <t>ブザイ</t>
    </rPh>
    <rPh sb="2" eb="3">
      <t>ゴト</t>
    </rPh>
    <rPh sb="4" eb="6">
      <t>テイコウ</t>
    </rPh>
    <phoneticPr fontId="1"/>
  </si>
  <si>
    <t>「エネルギーの使用の合理化に関する建築主等及び特定建築物の所有者の判断の基準」</t>
    <phoneticPr fontId="1"/>
  </si>
  <si>
    <t>(平成25年経済産業省・国土交通省告示第１号)</t>
    <phoneticPr fontId="1"/>
  </si>
  <si>
    <t>地域区分シートを参考に、建物の所在する地域が該当する区分を確認し、ＵＡ値が基準値以下と</t>
    <rPh sb="0" eb="2">
      <t>チイキ</t>
    </rPh>
    <rPh sb="2" eb="4">
      <t>クブン</t>
    </rPh>
    <rPh sb="8" eb="10">
      <t>サンコウ</t>
    </rPh>
    <rPh sb="12" eb="14">
      <t>タテモノ</t>
    </rPh>
    <rPh sb="15" eb="17">
      <t>ショザイ</t>
    </rPh>
    <rPh sb="19" eb="21">
      <t>チイキ</t>
    </rPh>
    <rPh sb="22" eb="24">
      <t>ガイトウ</t>
    </rPh>
    <rPh sb="26" eb="28">
      <t>クブン</t>
    </rPh>
    <rPh sb="29" eb="31">
      <t>カクニン</t>
    </rPh>
    <rPh sb="35" eb="36">
      <t>チ</t>
    </rPh>
    <rPh sb="37" eb="40">
      <t>キジュンチ</t>
    </rPh>
    <rPh sb="40" eb="42">
      <t>イカ</t>
    </rPh>
    <phoneticPr fontId="1"/>
  </si>
  <si>
    <t>なるものが、省エネ基準達成となる。</t>
    <rPh sb="6" eb="7">
      <t>ショウ</t>
    </rPh>
    <rPh sb="9" eb="11">
      <t>キジュン</t>
    </rPh>
    <rPh sb="11" eb="13">
      <t>タッセイ</t>
    </rPh>
    <phoneticPr fontId="1"/>
  </si>
  <si>
    <t>その他、冷房期の平均日射熱取得率(ηA値)や一次エネルギー消費量等の基準がある。</t>
    <rPh sb="2" eb="3">
      <t>タ</t>
    </rPh>
    <rPh sb="22" eb="24">
      <t>イチジ</t>
    </rPh>
    <rPh sb="29" eb="32">
      <t>ショウヒリョウ</t>
    </rPh>
    <rPh sb="32" eb="33">
      <t>トウ</t>
    </rPh>
    <rPh sb="34" eb="36">
      <t>キジュン</t>
    </rPh>
    <phoneticPr fontId="1"/>
  </si>
  <si>
    <t>計算方法</t>
    <rPh sb="0" eb="2">
      <t>ケイサン</t>
    </rPh>
    <rPh sb="2" eb="4">
      <t>ホウホウ</t>
    </rPh>
    <phoneticPr fontId="1"/>
  </si>
  <si>
    <t>各部位（壁・床・天井）シートで計算した熱貫流率（Ｕ値）とその施工面積を入力</t>
    <rPh sb="0" eb="1">
      <t>カク</t>
    </rPh>
    <rPh sb="1" eb="3">
      <t>ブイ</t>
    </rPh>
    <rPh sb="4" eb="5">
      <t>カベ</t>
    </rPh>
    <rPh sb="6" eb="7">
      <t>ユカ</t>
    </rPh>
    <rPh sb="8" eb="10">
      <t>テンジョウ</t>
    </rPh>
    <rPh sb="15" eb="17">
      <t>ケイサン</t>
    </rPh>
    <rPh sb="19" eb="20">
      <t>ネツ</t>
    </rPh>
    <rPh sb="20" eb="22">
      <t>カンリュウ</t>
    </rPh>
    <rPh sb="22" eb="23">
      <t>リツ</t>
    </rPh>
    <rPh sb="25" eb="26">
      <t>チ</t>
    </rPh>
    <rPh sb="30" eb="32">
      <t>セコウ</t>
    </rPh>
    <rPh sb="32" eb="34">
      <t>メンセキ</t>
    </rPh>
    <rPh sb="35" eb="37">
      <t>ニュウリョク</t>
    </rPh>
    <phoneticPr fontId="1"/>
  </si>
  <si>
    <t>窓・玄関ドアは、カタログ等で熱貫流率を確認し、全ての使用面積を入力</t>
    <rPh sb="0" eb="1">
      <t>マド</t>
    </rPh>
    <rPh sb="2" eb="4">
      <t>ゲンカン</t>
    </rPh>
    <rPh sb="12" eb="13">
      <t>トウ</t>
    </rPh>
    <rPh sb="14" eb="15">
      <t>ネツ</t>
    </rPh>
    <rPh sb="15" eb="17">
      <t>カンリュウ</t>
    </rPh>
    <rPh sb="17" eb="18">
      <t>リツ</t>
    </rPh>
    <rPh sb="19" eb="21">
      <t>カクニン</t>
    </rPh>
    <rPh sb="23" eb="24">
      <t>スベ</t>
    </rPh>
    <rPh sb="26" eb="28">
      <t>シヨウ</t>
    </rPh>
    <rPh sb="28" eb="30">
      <t>メンセキ</t>
    </rPh>
    <rPh sb="31" eb="33">
      <t>ニュウリョク</t>
    </rPh>
    <phoneticPr fontId="1"/>
  </si>
  <si>
    <t>※壁や屋根面積は、窓面積を引いた数値を入力</t>
    <rPh sb="1" eb="2">
      <t>カベ</t>
    </rPh>
    <rPh sb="3" eb="5">
      <t>ヤネ</t>
    </rPh>
    <rPh sb="5" eb="7">
      <t>メンセキ</t>
    </rPh>
    <rPh sb="9" eb="10">
      <t>マド</t>
    </rPh>
    <rPh sb="10" eb="12">
      <t>メンセキ</t>
    </rPh>
    <rPh sb="13" eb="14">
      <t>ヒ</t>
    </rPh>
    <rPh sb="16" eb="18">
      <t>スウチ</t>
    </rPh>
    <rPh sb="19" eb="21">
      <t>ニュウリョク</t>
    </rPh>
    <phoneticPr fontId="1"/>
  </si>
  <si>
    <t>※玄関土間等については、この計算では考慮しません。</t>
    <rPh sb="1" eb="3">
      <t>ゲンカン</t>
    </rPh>
    <rPh sb="3" eb="5">
      <t>ドマ</t>
    </rPh>
    <rPh sb="5" eb="6">
      <t>トウ</t>
    </rPh>
    <rPh sb="14" eb="16">
      <t>ケイサン</t>
    </rPh>
    <rPh sb="18" eb="20">
      <t>コウリョ</t>
    </rPh>
    <phoneticPr fontId="1"/>
  </si>
  <si>
    <t>【参考】計算式の根拠</t>
    <rPh sb="1" eb="3">
      <t>サンコウ</t>
    </rPh>
    <rPh sb="4" eb="6">
      <t>ケイサン</t>
    </rPh>
    <rPh sb="6" eb="7">
      <t>シキ</t>
    </rPh>
    <rPh sb="8" eb="10">
      <t>コンキョ</t>
    </rPh>
    <phoneticPr fontId="1"/>
  </si>
  <si>
    <t>【参考】表面熱抵抗</t>
    <rPh sb="1" eb="3">
      <t>サンコウ</t>
    </rPh>
    <rPh sb="4" eb="6">
      <t>ヒョウメン</t>
    </rPh>
    <rPh sb="6" eb="7">
      <t>ネツ</t>
    </rPh>
    <rPh sb="7" eb="9">
      <t>テイコウ</t>
    </rPh>
    <phoneticPr fontId="1"/>
  </si>
  <si>
    <t>材料別熱伝導率一覧</t>
    <rPh sb="0" eb="2">
      <t>ザイリョウ</t>
    </rPh>
    <rPh sb="2" eb="3">
      <t>ベツ</t>
    </rPh>
    <rPh sb="3" eb="4">
      <t>ネツ</t>
    </rPh>
    <rPh sb="4" eb="7">
      <t>デンドウリツ</t>
    </rPh>
    <rPh sb="7" eb="9">
      <t>イチラン</t>
    </rPh>
    <phoneticPr fontId="1"/>
  </si>
  <si>
    <t>室内側表面</t>
    <phoneticPr fontId="1"/>
  </si>
  <si>
    <t>熱抵抗Ri</t>
    <phoneticPr fontId="1"/>
  </si>
  <si>
    <t>(㎡K/W)</t>
    <phoneticPr fontId="1"/>
  </si>
  <si>
    <t>外気以外</t>
    <phoneticPr fontId="1"/>
  </si>
  <si>
    <t>熱橋面積比の算出</t>
    <rPh sb="0" eb="2">
      <t>ネッキョウ</t>
    </rPh>
    <rPh sb="2" eb="4">
      <t>メンセキ</t>
    </rPh>
    <rPh sb="4" eb="5">
      <t>ヒ</t>
    </rPh>
    <rPh sb="6" eb="8">
      <t>サンシュツ</t>
    </rPh>
    <phoneticPr fontId="1"/>
  </si>
  <si>
    <t>熱橋面積比とは</t>
    <rPh sb="0" eb="2">
      <t>ネッキョウ</t>
    </rPh>
    <rPh sb="2" eb="4">
      <t>メンセキ</t>
    </rPh>
    <rPh sb="4" eb="5">
      <t>ヒ</t>
    </rPh>
    <phoneticPr fontId="1"/>
  </si>
  <si>
    <t>断熱材と熱橋部分（木材）とのモジュール当たりの比率</t>
    <rPh sb="0" eb="2">
      <t>ダンネツ</t>
    </rPh>
    <rPh sb="2" eb="3">
      <t>ザイ</t>
    </rPh>
    <rPh sb="4" eb="6">
      <t>ネッキョウ</t>
    </rPh>
    <rPh sb="6" eb="8">
      <t>ブブン</t>
    </rPh>
    <rPh sb="9" eb="10">
      <t>モク</t>
    </rPh>
    <rPh sb="10" eb="11">
      <t>ザイ</t>
    </rPh>
    <rPh sb="19" eb="20">
      <t>ア</t>
    </rPh>
    <rPh sb="23" eb="25">
      <t>ヒリツ</t>
    </rPh>
    <phoneticPr fontId="1"/>
  </si>
  <si>
    <t>①</t>
    <phoneticPr fontId="1"/>
  </si>
  <si>
    <t>ｅ充填断熱部分のモジュール当たりの木材延べ幅</t>
    <rPh sb="1" eb="3">
      <t>ジュウテン</t>
    </rPh>
    <rPh sb="3" eb="5">
      <t>ダンネツ</t>
    </rPh>
    <rPh sb="5" eb="7">
      <t>ブブン</t>
    </rPh>
    <rPh sb="13" eb="14">
      <t>ア</t>
    </rPh>
    <rPh sb="17" eb="19">
      <t>モクザイ</t>
    </rPh>
    <rPh sb="19" eb="20">
      <t>ノ</t>
    </rPh>
    <rPh sb="21" eb="22">
      <t>ハバ</t>
    </rPh>
    <phoneticPr fontId="1"/>
  </si>
  <si>
    <t>ｅ充填断熱部分のモジュール当たりの断熱材延べ幅</t>
    <rPh sb="1" eb="3">
      <t>ジュウテン</t>
    </rPh>
    <rPh sb="3" eb="5">
      <t>ダンネツ</t>
    </rPh>
    <rPh sb="5" eb="7">
      <t>ブブン</t>
    </rPh>
    <rPh sb="13" eb="14">
      <t>ア</t>
    </rPh>
    <rPh sb="17" eb="19">
      <t>ダンネツ</t>
    </rPh>
    <rPh sb="19" eb="20">
      <t>ザイ</t>
    </rPh>
    <rPh sb="20" eb="21">
      <t>ノ</t>
    </rPh>
    <rPh sb="22" eb="23">
      <t>ハバ</t>
    </rPh>
    <phoneticPr fontId="1"/>
  </si>
  <si>
    <t>ｇ外張断熱部分のモジュール当たりの木材延べ幅</t>
    <rPh sb="1" eb="2">
      <t>ソト</t>
    </rPh>
    <rPh sb="2" eb="3">
      <t>バリ</t>
    </rPh>
    <rPh sb="3" eb="5">
      <t>ダンネツ</t>
    </rPh>
    <rPh sb="5" eb="7">
      <t>ブブン</t>
    </rPh>
    <rPh sb="13" eb="14">
      <t>ア</t>
    </rPh>
    <rPh sb="17" eb="19">
      <t>モクザイ</t>
    </rPh>
    <rPh sb="19" eb="20">
      <t>ノ</t>
    </rPh>
    <rPh sb="21" eb="22">
      <t>ハバ</t>
    </rPh>
    <phoneticPr fontId="1"/>
  </si>
  <si>
    <t>ｇ外張断熱部分のモジュール当たりの断熱材延べ幅</t>
    <rPh sb="1" eb="2">
      <t>ソト</t>
    </rPh>
    <rPh sb="2" eb="3">
      <t>バリ</t>
    </rPh>
    <rPh sb="3" eb="5">
      <t>ダンネツ</t>
    </rPh>
    <rPh sb="5" eb="7">
      <t>ブブン</t>
    </rPh>
    <rPh sb="13" eb="14">
      <t>ア</t>
    </rPh>
    <rPh sb="17" eb="19">
      <t>ダンネツ</t>
    </rPh>
    <rPh sb="19" eb="20">
      <t>ザイ</t>
    </rPh>
    <rPh sb="20" eb="21">
      <t>ノ</t>
    </rPh>
    <rPh sb="22" eb="23">
      <t>ハバ</t>
    </rPh>
    <phoneticPr fontId="1"/>
  </si>
  <si>
    <t>mm</t>
    <phoneticPr fontId="1"/>
  </si>
  <si>
    <t>モジュール</t>
    <phoneticPr fontId="1"/>
  </si>
  <si>
    <t>初期値（910mm）</t>
    <rPh sb="0" eb="2">
      <t>ショキ</t>
    </rPh>
    <rPh sb="2" eb="3">
      <t>チ</t>
    </rPh>
    <phoneticPr fontId="1"/>
  </si>
  <si>
    <t>初期値（柱120mmのみ）</t>
    <rPh sb="0" eb="3">
      <t>ショキチ</t>
    </rPh>
    <rPh sb="4" eb="5">
      <t>ハシラ</t>
    </rPh>
    <phoneticPr fontId="1"/>
  </si>
  <si>
    <t>A,充填断熱→外張断熱</t>
    <rPh sb="2" eb="6">
      <t>ジュウテンダンネツ</t>
    </rPh>
    <rPh sb="7" eb="8">
      <t>ソト</t>
    </rPh>
    <rPh sb="8" eb="9">
      <t>バリ</t>
    </rPh>
    <rPh sb="9" eb="11">
      <t>ダンネツ</t>
    </rPh>
    <phoneticPr fontId="1"/>
  </si>
  <si>
    <t>B,充填断熱→外張木材</t>
    <rPh sb="2" eb="4">
      <t>ジュウテン</t>
    </rPh>
    <rPh sb="4" eb="6">
      <t>ダンネツ</t>
    </rPh>
    <rPh sb="7" eb="8">
      <t>ソト</t>
    </rPh>
    <rPh sb="8" eb="9">
      <t>バリ</t>
    </rPh>
    <rPh sb="9" eb="11">
      <t>モクザイ</t>
    </rPh>
    <phoneticPr fontId="1"/>
  </si>
  <si>
    <t>C,充填木材→外張断熱</t>
    <rPh sb="2" eb="4">
      <t>ジュウテン</t>
    </rPh>
    <rPh sb="4" eb="6">
      <t>モクザイ</t>
    </rPh>
    <rPh sb="7" eb="8">
      <t>ソト</t>
    </rPh>
    <rPh sb="8" eb="9">
      <t>バリ</t>
    </rPh>
    <rPh sb="9" eb="11">
      <t>ダンネツ</t>
    </rPh>
    <phoneticPr fontId="1"/>
  </si>
  <si>
    <t>D,充填木材→外張木材</t>
    <rPh sb="2" eb="4">
      <t>ジュウテン</t>
    </rPh>
    <rPh sb="4" eb="6">
      <t>モクザイ</t>
    </rPh>
    <rPh sb="7" eb="8">
      <t>ソト</t>
    </rPh>
    <rPh sb="8" eb="9">
      <t>バリ</t>
    </rPh>
    <rPh sb="9" eb="11">
      <t>モクザイ</t>
    </rPh>
    <phoneticPr fontId="1"/>
  </si>
  <si>
    <t>/</t>
    <phoneticPr fontId="1"/>
  </si>
  <si>
    <t>=</t>
    <phoneticPr fontId="1"/>
  </si>
  <si>
    <t>初期値（柱120mm+間柱30㎜）</t>
    <rPh sb="0" eb="3">
      <t>ショキチ</t>
    </rPh>
    <rPh sb="4" eb="5">
      <t>ハシラ</t>
    </rPh>
    <rPh sb="11" eb="13">
      <t>マバシラ</t>
    </rPh>
    <phoneticPr fontId="1"/>
  </si>
  <si>
    <t>②</t>
    <phoneticPr fontId="1"/>
  </si>
  <si>
    <t>ｃ内張断熱部分のモジュール当たりの木材延べ幅</t>
    <rPh sb="1" eb="2">
      <t>ウチ</t>
    </rPh>
    <rPh sb="2" eb="3">
      <t>バリ</t>
    </rPh>
    <rPh sb="3" eb="5">
      <t>ダンネツ</t>
    </rPh>
    <rPh sb="5" eb="7">
      <t>ブブン</t>
    </rPh>
    <rPh sb="13" eb="14">
      <t>ア</t>
    </rPh>
    <rPh sb="17" eb="19">
      <t>モクザイ</t>
    </rPh>
    <rPh sb="19" eb="20">
      <t>ノ</t>
    </rPh>
    <rPh sb="21" eb="22">
      <t>ハバ</t>
    </rPh>
    <phoneticPr fontId="1"/>
  </si>
  <si>
    <t>ｃ内張断熱部分のモジュール当たりの断熱材延べ幅</t>
    <rPh sb="2" eb="3">
      <t>バリ</t>
    </rPh>
    <rPh sb="3" eb="5">
      <t>ダンネツ</t>
    </rPh>
    <rPh sb="5" eb="7">
      <t>ブブン</t>
    </rPh>
    <rPh sb="13" eb="14">
      <t>ア</t>
    </rPh>
    <rPh sb="17" eb="19">
      <t>ダンネツ</t>
    </rPh>
    <rPh sb="19" eb="20">
      <t>ザイ</t>
    </rPh>
    <rPh sb="20" eb="21">
      <t>ノ</t>
    </rPh>
    <rPh sb="22" eb="23">
      <t>ハバ</t>
    </rPh>
    <phoneticPr fontId="1"/>
  </si>
  <si>
    <t>A,充填断熱→内張断熱</t>
    <rPh sb="2" eb="6">
      <t>ジュウテンダンネツ</t>
    </rPh>
    <rPh sb="7" eb="8">
      <t>ウチ</t>
    </rPh>
    <rPh sb="8" eb="9">
      <t>バリ</t>
    </rPh>
    <rPh sb="9" eb="11">
      <t>ダンネツ</t>
    </rPh>
    <phoneticPr fontId="1"/>
  </si>
  <si>
    <t>B,充填断熱→内張木材</t>
    <rPh sb="2" eb="4">
      <t>ジュウテン</t>
    </rPh>
    <rPh sb="4" eb="6">
      <t>ダンネツ</t>
    </rPh>
    <rPh sb="7" eb="8">
      <t>ウチ</t>
    </rPh>
    <rPh sb="8" eb="9">
      <t>バリ</t>
    </rPh>
    <rPh sb="9" eb="11">
      <t>モクザイ</t>
    </rPh>
    <phoneticPr fontId="1"/>
  </si>
  <si>
    <t>C,充填木材→内張断熱</t>
    <rPh sb="2" eb="4">
      <t>ジュウテン</t>
    </rPh>
    <rPh sb="4" eb="6">
      <t>モクザイ</t>
    </rPh>
    <rPh sb="7" eb="8">
      <t>ウチ</t>
    </rPh>
    <rPh sb="8" eb="9">
      <t>バリ</t>
    </rPh>
    <rPh sb="9" eb="11">
      <t>ダンネツ</t>
    </rPh>
    <phoneticPr fontId="1"/>
  </si>
  <si>
    <t>D,充填木材→内張木材</t>
    <rPh sb="2" eb="4">
      <t>ジュウテン</t>
    </rPh>
    <rPh sb="4" eb="6">
      <t>モクザイ</t>
    </rPh>
    <rPh sb="7" eb="8">
      <t>ウチ</t>
    </rPh>
    <rPh sb="8" eb="9">
      <t>バリ</t>
    </rPh>
    <rPh sb="9" eb="11">
      <t>モクザイ</t>
    </rPh>
    <phoneticPr fontId="1"/>
  </si>
  <si>
    <t>③</t>
    <phoneticPr fontId="1"/>
  </si>
  <si>
    <t>B,充填木材→外張断熱</t>
    <rPh sb="2" eb="4">
      <t>ジュウテン</t>
    </rPh>
    <rPh sb="4" eb="6">
      <t>モクザイ</t>
    </rPh>
    <rPh sb="7" eb="8">
      <t>ソト</t>
    </rPh>
    <rPh sb="8" eb="9">
      <t>バリ</t>
    </rPh>
    <rPh sb="9" eb="11">
      <t>ダンネツ</t>
    </rPh>
    <phoneticPr fontId="1"/>
  </si>
  <si>
    <t>④</t>
    <phoneticPr fontId="1"/>
  </si>
  <si>
    <t>B,充填木材→内張断熱</t>
    <rPh sb="2" eb="4">
      <t>ジュウテン</t>
    </rPh>
    <rPh sb="4" eb="6">
      <t>モクザイ</t>
    </rPh>
    <rPh sb="7" eb="8">
      <t>ウチ</t>
    </rPh>
    <rPh sb="8" eb="9">
      <t>バリ</t>
    </rPh>
    <rPh sb="9" eb="11">
      <t>ダンネツ</t>
    </rPh>
    <phoneticPr fontId="1"/>
  </si>
  <si>
    <t>ｄ大引断熱部分のモジュール当たりの木材延べ幅</t>
    <rPh sb="1" eb="3">
      <t>オオビ</t>
    </rPh>
    <rPh sb="3" eb="5">
      <t>ダンネツ</t>
    </rPh>
    <rPh sb="5" eb="7">
      <t>ブブン</t>
    </rPh>
    <rPh sb="13" eb="14">
      <t>ア</t>
    </rPh>
    <rPh sb="17" eb="19">
      <t>モクザイ</t>
    </rPh>
    <rPh sb="19" eb="20">
      <t>ノ</t>
    </rPh>
    <rPh sb="21" eb="22">
      <t>ハバ</t>
    </rPh>
    <phoneticPr fontId="1"/>
  </si>
  <si>
    <t>ｄ大引断熱部分のモジュール当たりの断熱材延べ幅</t>
    <rPh sb="3" eb="5">
      <t>ダンネツ</t>
    </rPh>
    <rPh sb="5" eb="7">
      <t>ブブン</t>
    </rPh>
    <rPh sb="13" eb="14">
      <t>ア</t>
    </rPh>
    <rPh sb="17" eb="19">
      <t>ダンネツ</t>
    </rPh>
    <rPh sb="19" eb="20">
      <t>ザイ</t>
    </rPh>
    <rPh sb="20" eb="21">
      <t>ノ</t>
    </rPh>
    <rPh sb="22" eb="23">
      <t>ハバ</t>
    </rPh>
    <phoneticPr fontId="1"/>
  </si>
  <si>
    <t>初期値（大引120mmのみ）</t>
    <rPh sb="0" eb="3">
      <t>ショキチ</t>
    </rPh>
    <rPh sb="4" eb="6">
      <t>オオビ</t>
    </rPh>
    <phoneticPr fontId="1"/>
  </si>
  <si>
    <t>ｃ根太断熱部分のモジュール当たりの木材延べ幅</t>
    <rPh sb="1" eb="3">
      <t>ネダ</t>
    </rPh>
    <rPh sb="3" eb="5">
      <t>ダンネツ</t>
    </rPh>
    <rPh sb="5" eb="7">
      <t>ブブン</t>
    </rPh>
    <rPh sb="13" eb="14">
      <t>ア</t>
    </rPh>
    <rPh sb="17" eb="19">
      <t>モクザイ</t>
    </rPh>
    <rPh sb="19" eb="20">
      <t>ノ</t>
    </rPh>
    <rPh sb="21" eb="22">
      <t>ハバ</t>
    </rPh>
    <phoneticPr fontId="1"/>
  </si>
  <si>
    <t>ｃ根太断熱部分のモジュール当たりの断熱材延べ幅</t>
    <rPh sb="3" eb="5">
      <t>ダンネツ</t>
    </rPh>
    <rPh sb="5" eb="7">
      <t>ブブン</t>
    </rPh>
    <rPh sb="13" eb="14">
      <t>ア</t>
    </rPh>
    <rPh sb="17" eb="19">
      <t>ダンネツ</t>
    </rPh>
    <rPh sb="19" eb="20">
      <t>ザイ</t>
    </rPh>
    <rPh sb="20" eb="21">
      <t>ノ</t>
    </rPh>
    <rPh sb="22" eb="23">
      <t>ハバ</t>
    </rPh>
    <phoneticPr fontId="1"/>
  </si>
  <si>
    <t>初期値（根太45mm2本）</t>
    <rPh sb="0" eb="3">
      <t>ショキチ</t>
    </rPh>
    <rPh sb="4" eb="6">
      <t>ネダ</t>
    </rPh>
    <rPh sb="11" eb="12">
      <t>ホン</t>
    </rPh>
    <phoneticPr fontId="1"/>
  </si>
  <si>
    <t>A,根太断熱→大引断熱</t>
    <rPh sb="2" eb="4">
      <t>ネダ</t>
    </rPh>
    <rPh sb="4" eb="6">
      <t>ダンネツ</t>
    </rPh>
    <rPh sb="7" eb="9">
      <t>オオビ</t>
    </rPh>
    <rPh sb="9" eb="11">
      <t>ダンネツ</t>
    </rPh>
    <phoneticPr fontId="1"/>
  </si>
  <si>
    <t>B,根太断熱→大引木材</t>
    <rPh sb="2" eb="4">
      <t>ネダ</t>
    </rPh>
    <rPh sb="4" eb="6">
      <t>ダンネツ</t>
    </rPh>
    <rPh sb="7" eb="9">
      <t>オオビ</t>
    </rPh>
    <rPh sb="9" eb="11">
      <t>モクザイ</t>
    </rPh>
    <phoneticPr fontId="1"/>
  </si>
  <si>
    <t>C,根太木材→大引断熱</t>
    <rPh sb="2" eb="4">
      <t>ネダ</t>
    </rPh>
    <rPh sb="4" eb="6">
      <t>モクザイ</t>
    </rPh>
    <rPh sb="7" eb="9">
      <t>オオビ</t>
    </rPh>
    <rPh sb="9" eb="11">
      <t>ダンネツ</t>
    </rPh>
    <phoneticPr fontId="1"/>
  </si>
  <si>
    <t>D,根太木材→大引木材</t>
    <rPh sb="2" eb="4">
      <t>ネダ</t>
    </rPh>
    <rPh sb="4" eb="6">
      <t>モクザイ</t>
    </rPh>
    <rPh sb="7" eb="9">
      <t>オオビ</t>
    </rPh>
    <rPh sb="9" eb="11">
      <t>モクザイ</t>
    </rPh>
    <phoneticPr fontId="1"/>
  </si>
  <si>
    <t>A,根太断熱</t>
    <rPh sb="2" eb="4">
      <t>ネダ</t>
    </rPh>
    <rPh sb="4" eb="6">
      <t>ダンネツ</t>
    </rPh>
    <phoneticPr fontId="1"/>
  </si>
  <si>
    <t>B,根太木材</t>
    <rPh sb="2" eb="4">
      <t>ネダ</t>
    </rPh>
    <rPh sb="4" eb="6">
      <t>モクザイ</t>
    </rPh>
    <phoneticPr fontId="1"/>
  </si>
  <si>
    <t>A,大引断熱</t>
    <rPh sb="2" eb="4">
      <t>オオビ</t>
    </rPh>
    <rPh sb="4" eb="6">
      <t>ダンネツ</t>
    </rPh>
    <phoneticPr fontId="1"/>
  </si>
  <si>
    <t>B,大引木材</t>
    <rPh sb="2" eb="4">
      <t>オオビ</t>
    </rPh>
    <rPh sb="4" eb="6">
      <t>モクザイ</t>
    </rPh>
    <phoneticPr fontId="1"/>
  </si>
  <si>
    <t>ｃ垂木断熱部分のモジュール当たりの木材延べ幅</t>
    <rPh sb="1" eb="3">
      <t>タルキ</t>
    </rPh>
    <rPh sb="3" eb="5">
      <t>ダンネツ</t>
    </rPh>
    <rPh sb="5" eb="7">
      <t>ブブン</t>
    </rPh>
    <rPh sb="13" eb="14">
      <t>ア</t>
    </rPh>
    <rPh sb="17" eb="19">
      <t>モクザイ</t>
    </rPh>
    <rPh sb="19" eb="20">
      <t>ノ</t>
    </rPh>
    <rPh sb="21" eb="22">
      <t>ハバ</t>
    </rPh>
    <phoneticPr fontId="1"/>
  </si>
  <si>
    <t>ｃ垂木断熱部分のモジュール当たりの断熱材延べ幅</t>
    <rPh sb="1" eb="3">
      <t>タルキ</t>
    </rPh>
    <rPh sb="3" eb="5">
      <t>ダンネツ</t>
    </rPh>
    <rPh sb="5" eb="7">
      <t>ブブン</t>
    </rPh>
    <rPh sb="13" eb="14">
      <t>ア</t>
    </rPh>
    <rPh sb="17" eb="19">
      <t>ダンネツ</t>
    </rPh>
    <rPh sb="19" eb="20">
      <t>ザイ</t>
    </rPh>
    <rPh sb="20" eb="21">
      <t>ノ</t>
    </rPh>
    <rPh sb="22" eb="23">
      <t>ハバ</t>
    </rPh>
    <phoneticPr fontId="1"/>
  </si>
  <si>
    <t>初期値（垂木40mm2本）</t>
    <rPh sb="0" eb="3">
      <t>ショキチ</t>
    </rPh>
    <rPh sb="4" eb="6">
      <t>タルキ</t>
    </rPh>
    <rPh sb="11" eb="12">
      <t>ホン</t>
    </rPh>
    <phoneticPr fontId="1"/>
  </si>
  <si>
    <t>４、断熱部分の木材幅は、右端の熱橋計算を確認し、変更ある場合は入力。</t>
    <rPh sb="2" eb="4">
      <t>ダンネツ</t>
    </rPh>
    <rPh sb="4" eb="6">
      <t>ブブン</t>
    </rPh>
    <rPh sb="7" eb="9">
      <t>モクザイ</t>
    </rPh>
    <rPh sb="9" eb="10">
      <t>ハバ</t>
    </rPh>
    <rPh sb="12" eb="13">
      <t>ミギ</t>
    </rPh>
    <rPh sb="13" eb="14">
      <t>ハジ</t>
    </rPh>
    <rPh sb="15" eb="17">
      <t>ネッキョウ</t>
    </rPh>
    <rPh sb="17" eb="19">
      <t>ケイサン</t>
    </rPh>
    <rPh sb="20" eb="22">
      <t>カクニン</t>
    </rPh>
    <rPh sb="24" eb="26">
      <t>ヘンコウ</t>
    </rPh>
    <rPh sb="28" eb="30">
      <t>バアイ</t>
    </rPh>
    <rPh sb="31" eb="33">
      <t>ニュウリョク</t>
    </rPh>
    <phoneticPr fontId="1"/>
  </si>
  <si>
    <t>地域区分シート</t>
    <rPh sb="0" eb="2">
      <t>チイキ</t>
    </rPh>
    <rPh sb="2" eb="4">
      <t>クブン</t>
    </rPh>
    <phoneticPr fontId="1"/>
  </si>
  <si>
    <t>一般社団法人住まい教育推進協会 　伝統再築士　再築検討委員会</t>
    <rPh sb="17" eb="19">
      <t>デントウ</t>
    </rPh>
    <rPh sb="19" eb="21">
      <t>サイチク</t>
    </rPh>
    <rPh sb="21" eb="22">
      <t>シ</t>
    </rPh>
    <rPh sb="23" eb="25">
      <t>サイチク</t>
    </rPh>
    <rPh sb="25" eb="27">
      <t>ケントウ</t>
    </rPh>
    <rPh sb="27" eb="30">
      <t>イインカイ</t>
    </rPh>
    <phoneticPr fontId="1"/>
  </si>
  <si>
    <t>＊本ソフトは無料で伝統再築士資格者へ提供いたしますが、いかなるサポート</t>
    <rPh sb="1" eb="2">
      <t>ホン</t>
    </rPh>
    <rPh sb="6" eb="8">
      <t>ムリョウ</t>
    </rPh>
    <rPh sb="9" eb="14">
      <t>デントウサイチクシ</t>
    </rPh>
    <rPh sb="14" eb="17">
      <t>シカクシャ</t>
    </rPh>
    <rPh sb="18" eb="20">
      <t>テイキョウ</t>
    </rPh>
    <phoneticPr fontId="1"/>
  </si>
  <si>
    <t>もおこないません。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</si>
</sst>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_ "/>
    <numFmt numFmtId="177" formatCode="0_ "/>
    <numFmt numFmtId="178" formatCode="0_);[Red]\(0\)"/>
  </numFmts>
  <fonts count="19" x14ac:knownFonts="1">
    <font>
      <sz val="11"/>
      <color theme="1"/>
      <name val="ＭＳ Ｐゴシック"/>
      <family val="2"/>
      <charset val="128"/>
      <scheme val="minor"/>
    </font>
    <font>
      <sz val="6"/>
      <name val="ＭＳ Ｐゴシック"/>
      <family val="2"/>
      <charset val="128"/>
      <scheme val="minor"/>
    </font>
    <font>
      <sz val="11"/>
      <color rgb="FF333333"/>
      <name val="ＭＳ Ｐゴシック"/>
      <family val="3"/>
      <charset val="128"/>
      <scheme val="major"/>
    </font>
    <font>
      <sz val="9"/>
      <name val="ＭＳ ゴシック"/>
      <family val="3"/>
      <charset val="128"/>
    </font>
    <font>
      <sz val="6"/>
      <name val="Osaka"/>
      <family val="3"/>
      <charset val="128"/>
    </font>
    <font>
      <sz val="9"/>
      <color theme="1"/>
      <name val="ＭＳ Ｐゴシック"/>
      <family val="2"/>
      <charset val="128"/>
      <scheme val="minor"/>
    </font>
    <font>
      <sz val="9"/>
      <color theme="1"/>
      <name val="ＭＳ Ｐゴシック"/>
      <family val="3"/>
      <charset val="128"/>
      <scheme val="minor"/>
    </font>
    <font>
      <sz val="6"/>
      <name val="ＭＳ ゴシック"/>
      <family val="3"/>
      <charset val="128"/>
    </font>
    <font>
      <sz val="8"/>
      <name val="ＭＳ ゴシック"/>
      <family val="3"/>
      <charset val="128"/>
    </font>
    <font>
      <b/>
      <sz val="9"/>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36"/>
      <color theme="1"/>
      <name val="ＭＳ Ｐゴシック"/>
      <family val="2"/>
      <charset val="128"/>
      <scheme val="minor"/>
    </font>
    <font>
      <sz val="48"/>
      <color theme="1"/>
      <name val="ＭＳ Ｐゴシック"/>
      <family val="2"/>
      <charset val="128"/>
      <scheme val="minor"/>
    </font>
    <font>
      <sz val="48"/>
      <color theme="1"/>
      <name val="ＭＳ Ｐゴシック"/>
      <family val="3"/>
      <charset val="128"/>
      <scheme val="minor"/>
    </font>
    <font>
      <u/>
      <sz val="11"/>
      <color theme="10"/>
      <name val="ＭＳ Ｐゴシック"/>
      <family val="2"/>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249977111117893"/>
        <bgColor indexed="64"/>
      </patternFill>
    </fill>
    <fill>
      <patternFill patternType="solid">
        <fgColor rgb="FFFFC000"/>
        <bgColor indexed="64"/>
      </patternFill>
    </fill>
    <fill>
      <patternFill patternType="solid">
        <fgColor theme="9" tint="0.79998168889431442"/>
        <bgColor indexed="64"/>
      </patternFill>
    </fill>
  </fills>
  <borders count="6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right/>
      <top style="thin">
        <color auto="1"/>
      </top>
      <bottom style="hair">
        <color auto="1"/>
      </bottom>
      <diagonal/>
    </border>
    <border>
      <left/>
      <right/>
      <top style="hair">
        <color auto="1"/>
      </top>
      <bottom style="hair">
        <color auto="1"/>
      </bottom>
      <diagonal/>
    </border>
    <border>
      <left style="thin">
        <color auto="1"/>
      </left>
      <right style="thin">
        <color auto="1"/>
      </right>
      <top style="hair">
        <color auto="1"/>
      </top>
      <bottom/>
      <diagonal/>
    </border>
    <border>
      <left/>
      <right/>
      <top style="hair">
        <color auto="1"/>
      </top>
      <bottom/>
      <diagonal/>
    </border>
    <border>
      <left style="thin">
        <color auto="1"/>
      </left>
      <right style="thin">
        <color auto="1"/>
      </right>
      <top/>
      <bottom style="hair">
        <color auto="1"/>
      </bottom>
      <diagonal/>
    </border>
    <border>
      <left/>
      <right/>
      <top style="hair">
        <color auto="1"/>
      </top>
      <bottom style="thin">
        <color auto="1"/>
      </bottom>
      <diagonal/>
    </border>
    <border>
      <left/>
      <right/>
      <top/>
      <bottom style="hair">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275">
    <xf numFmtId="0" fontId="0" fillId="0" borderId="0" xfId="0">
      <alignment vertical="center"/>
    </xf>
    <xf numFmtId="0" fontId="0" fillId="0" borderId="2" xfId="0" applyBorder="1">
      <alignment vertical="center"/>
    </xf>
    <xf numFmtId="0" fontId="0" fillId="0" borderId="0" xfId="0" applyFill="1" applyBorder="1" applyAlignment="1">
      <alignment horizontal="left" vertical="center"/>
    </xf>
    <xf numFmtId="0" fontId="3" fillId="0" borderId="4"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21" xfId="0" applyNumberFormat="1" applyFont="1" applyFill="1" applyBorder="1" applyAlignment="1" applyProtection="1"/>
    <xf numFmtId="0" fontId="3" fillId="0" borderId="21" xfId="0" applyNumberFormat="1" applyFont="1" applyBorder="1" applyAlignment="1" applyProtection="1"/>
    <xf numFmtId="0" fontId="3" fillId="0" borderId="21" xfId="0" applyFont="1" applyBorder="1" applyAlignment="1" applyProtection="1">
      <alignment horizontal="center"/>
    </xf>
    <xf numFmtId="0" fontId="3" fillId="0" borderId="1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1" xfId="0" applyNumberFormat="1" applyFont="1" applyFill="1" applyBorder="1" applyAlignment="1" applyProtection="1">
      <alignment horizontal="right"/>
    </xf>
    <xf numFmtId="0" fontId="5" fillId="0" borderId="0" xfId="0" applyFont="1">
      <alignment vertical="center"/>
    </xf>
    <xf numFmtId="0" fontId="3" fillId="0" borderId="4" xfId="0" applyFont="1" applyBorder="1" applyAlignment="1" applyProtection="1">
      <alignment horizontal="center" vertical="center"/>
    </xf>
    <xf numFmtId="0" fontId="3" fillId="0" borderId="3" xfId="0" applyFont="1" applyBorder="1" applyAlignment="1" applyProtection="1">
      <alignment horizontal="center" vertical="center"/>
    </xf>
    <xf numFmtId="0" fontId="5" fillId="0" borderId="0" xfId="0" applyFont="1" applyAlignment="1">
      <alignment vertical="center"/>
    </xf>
    <xf numFmtId="176" fontId="5" fillId="0" borderId="0" xfId="0" applyNumberFormat="1" applyFont="1" applyAlignment="1">
      <alignment vertical="center"/>
    </xf>
    <xf numFmtId="0" fontId="6" fillId="0" borderId="54" xfId="0" applyFont="1" applyBorder="1" applyAlignment="1">
      <alignment horizontal="center" vertical="center"/>
    </xf>
    <xf numFmtId="0" fontId="5" fillId="0" borderId="54" xfId="0" applyFont="1" applyBorder="1" applyAlignment="1">
      <alignment horizontal="center" vertical="center"/>
    </xf>
    <xf numFmtId="0" fontId="11" fillId="0" borderId="0" xfId="0" applyFont="1">
      <alignment vertical="center"/>
    </xf>
    <xf numFmtId="0" fontId="5" fillId="0" borderId="0" xfId="0" applyFont="1" applyAlignment="1">
      <alignment horizontal="center" vertical="center"/>
    </xf>
    <xf numFmtId="0" fontId="12" fillId="0" borderId="2" xfId="0" applyFont="1" applyBorder="1" applyAlignment="1">
      <alignment horizontal="center" vertical="center"/>
    </xf>
    <xf numFmtId="0" fontId="14" fillId="0" borderId="0" xfId="0" applyFont="1">
      <alignment vertical="center"/>
    </xf>
    <xf numFmtId="0" fontId="12" fillId="0" borderId="0" xfId="0" applyFont="1">
      <alignment vertical="center"/>
    </xf>
    <xf numFmtId="0" fontId="0" fillId="0" borderId="0" xfId="0" applyFill="1" applyBorder="1" applyAlignment="1">
      <alignment horizontal="center" vertical="center"/>
    </xf>
    <xf numFmtId="0" fontId="13" fillId="0" borderId="0" xfId="0" applyFont="1">
      <alignment vertical="center"/>
    </xf>
    <xf numFmtId="0" fontId="0" fillId="0" borderId="4" xfId="0" applyBorder="1">
      <alignment vertical="center"/>
    </xf>
    <xf numFmtId="0" fontId="0" fillId="0" borderId="5" xfId="0" applyBorder="1">
      <alignment vertical="center"/>
    </xf>
    <xf numFmtId="0" fontId="0" fillId="0" borderId="3" xfId="0" applyBorder="1">
      <alignment vertical="center"/>
    </xf>
    <xf numFmtId="0" fontId="0" fillId="0" borderId="8" xfId="0" applyBorder="1">
      <alignment vertical="center"/>
    </xf>
    <xf numFmtId="0" fontId="0" fillId="0" borderId="9" xfId="0" applyBorder="1">
      <alignment vertical="center"/>
    </xf>
    <xf numFmtId="0" fontId="0" fillId="0" borderId="21" xfId="0" applyBorder="1">
      <alignment vertical="center"/>
    </xf>
    <xf numFmtId="0" fontId="0" fillId="0" borderId="10" xfId="0" applyBorder="1">
      <alignment vertical="center"/>
    </xf>
    <xf numFmtId="0" fontId="0" fillId="0" borderId="30" xfId="0" applyBorder="1">
      <alignment vertical="center"/>
    </xf>
    <xf numFmtId="0" fontId="0" fillId="0" borderId="31" xfId="0" applyBorder="1">
      <alignment vertical="center"/>
    </xf>
    <xf numFmtId="0" fontId="0" fillId="0" borderId="0" xfId="0" applyBorder="1">
      <alignment vertical="center"/>
    </xf>
    <xf numFmtId="0" fontId="12" fillId="0" borderId="2" xfId="0" applyFont="1" applyBorder="1">
      <alignment vertical="center"/>
    </xf>
    <xf numFmtId="0" fontId="0" fillId="0" borderId="0" xfId="0" applyFont="1">
      <alignment vertical="center"/>
    </xf>
    <xf numFmtId="0" fontId="11" fillId="0" borderId="0" xfId="0" applyFont="1" applyFill="1" applyBorder="1" applyAlignment="1">
      <alignment horizontal="left" vertical="center"/>
    </xf>
    <xf numFmtId="178" fontId="5" fillId="0" borderId="0" xfId="0" applyNumberFormat="1" applyFont="1">
      <alignment vertical="center"/>
    </xf>
    <xf numFmtId="177" fontId="5" fillId="0" borderId="0" xfId="0" applyNumberFormat="1" applyFont="1" applyAlignment="1">
      <alignment horizontal="right" vertical="center"/>
    </xf>
    <xf numFmtId="0" fontId="5" fillId="0" borderId="0" xfId="0" applyFont="1" applyAlignment="1">
      <alignment horizontal="right" vertical="center"/>
    </xf>
    <xf numFmtId="176" fontId="5" fillId="0" borderId="0" xfId="0" applyNumberFormat="1" applyFont="1" applyFill="1" applyAlignment="1">
      <alignment horizontal="center" vertical="center"/>
    </xf>
    <xf numFmtId="0" fontId="15"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5" fillId="0" borderId="56" xfId="0" applyFont="1" applyBorder="1" applyAlignment="1">
      <alignment horizontal="right" vertical="center"/>
    </xf>
    <xf numFmtId="0" fontId="5" fillId="0" borderId="57" xfId="0" applyFont="1" applyBorder="1" applyAlignment="1">
      <alignment horizontal="right" vertical="center"/>
    </xf>
    <xf numFmtId="176" fontId="5" fillId="5" borderId="57" xfId="0" applyNumberFormat="1" applyFont="1" applyFill="1" applyBorder="1" applyAlignment="1">
      <alignment horizontal="center" vertical="center"/>
    </xf>
    <xf numFmtId="176" fontId="5" fillId="5" borderId="58" xfId="0" applyNumberFormat="1" applyFont="1" applyFill="1" applyBorder="1" applyAlignment="1">
      <alignment horizontal="center" vertical="center"/>
    </xf>
    <xf numFmtId="0" fontId="5" fillId="0" borderId="36" xfId="0" applyFont="1" applyBorder="1" applyAlignment="1">
      <alignment horizontal="right" vertical="center"/>
    </xf>
    <xf numFmtId="0" fontId="5" fillId="0" borderId="45" xfId="0" applyFont="1" applyBorder="1" applyAlignment="1">
      <alignment horizontal="right" vertical="center"/>
    </xf>
    <xf numFmtId="176" fontId="9" fillId="0" borderId="46" xfId="0" applyNumberFormat="1" applyFont="1" applyBorder="1" applyAlignment="1">
      <alignment horizontal="center" vertical="center"/>
    </xf>
    <xf numFmtId="176" fontId="9" fillId="0" borderId="36" xfId="0" applyNumberFormat="1" applyFont="1" applyBorder="1" applyAlignment="1">
      <alignment horizontal="center" vertical="center"/>
    </xf>
    <xf numFmtId="0" fontId="5" fillId="0" borderId="6" xfId="0" applyFont="1" applyBorder="1" applyAlignment="1">
      <alignment horizontal="center" vertical="center"/>
    </xf>
    <xf numFmtId="0" fontId="5" fillId="0" borderId="20" xfId="0" applyFont="1" applyBorder="1" applyAlignment="1">
      <alignment horizontal="center" vertical="center"/>
    </xf>
    <xf numFmtId="0" fontId="5" fillId="0" borderId="7" xfId="0" applyFont="1" applyBorder="1" applyAlignment="1">
      <alignment horizontal="center" vertical="center"/>
    </xf>
    <xf numFmtId="0" fontId="5" fillId="0" borderId="54" xfId="0" applyFont="1" applyBorder="1" applyAlignment="1">
      <alignment horizontal="right" vertical="center"/>
    </xf>
    <xf numFmtId="0" fontId="5" fillId="0" borderId="2" xfId="0" applyFont="1" applyBorder="1" applyAlignment="1">
      <alignment horizontal="right" vertical="center"/>
    </xf>
    <xf numFmtId="176" fontId="5" fillId="0" borderId="2" xfId="0" applyNumberFormat="1" applyFont="1" applyBorder="1" applyAlignment="1">
      <alignment horizontal="center" vertical="center"/>
    </xf>
    <xf numFmtId="176" fontId="5" fillId="0" borderId="55" xfId="0" applyNumberFormat="1" applyFont="1" applyBorder="1" applyAlignment="1">
      <alignment horizontal="center" vertical="center"/>
    </xf>
    <xf numFmtId="0" fontId="5" fillId="0" borderId="54"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left" vertical="center"/>
    </xf>
    <xf numFmtId="176" fontId="5" fillId="0" borderId="2" xfId="0" applyNumberFormat="1" applyFont="1" applyBorder="1" applyAlignment="1">
      <alignment horizontal="right" vertical="center"/>
    </xf>
    <xf numFmtId="176" fontId="5" fillId="0" borderId="55" xfId="0" applyNumberFormat="1" applyFont="1" applyBorder="1" applyAlignment="1">
      <alignment horizontal="right" vertical="center"/>
    </xf>
    <xf numFmtId="0" fontId="5" fillId="2" borderId="2" xfId="0" applyFont="1" applyFill="1" applyBorder="1" applyAlignment="1">
      <alignment horizontal="center" vertical="center"/>
    </xf>
    <xf numFmtId="177" fontId="5" fillId="2" borderId="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0" fontId="5" fillId="0" borderId="52"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3" fillId="0" borderId="3" xfId="0" applyFont="1" applyFill="1" applyBorder="1" applyAlignment="1" applyProtection="1">
      <alignment horizontal="center" vertical="center"/>
    </xf>
    <xf numFmtId="0" fontId="3" fillId="0" borderId="51" xfId="0" applyFont="1" applyFill="1" applyBorder="1" applyAlignment="1" applyProtection="1">
      <alignment horizontal="center" vertical="center"/>
    </xf>
    <xf numFmtId="0" fontId="3" fillId="0" borderId="3"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3"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0" xfId="0" applyFont="1" applyAlignment="1">
      <alignment horizontal="center" vertical="center"/>
    </xf>
    <xf numFmtId="0" fontId="3" fillId="0" borderId="18" xfId="0" applyFont="1" applyFill="1" applyBorder="1" applyAlignment="1" applyProtection="1">
      <alignment horizontal="left" vertical="center"/>
    </xf>
    <xf numFmtId="0" fontId="3" fillId="0" borderId="24" xfId="0" applyFont="1" applyFill="1" applyBorder="1" applyAlignment="1" applyProtection="1">
      <alignment horizontal="left" vertical="center"/>
    </xf>
    <xf numFmtId="0" fontId="3" fillId="0" borderId="13" xfId="0" applyFont="1" applyFill="1" applyBorder="1" applyAlignment="1" applyProtection="1">
      <alignment horizontal="left" vertical="center"/>
    </xf>
    <xf numFmtId="0" fontId="3" fillId="3" borderId="19" xfId="0" applyNumberFormat="1" applyFont="1" applyFill="1" applyBorder="1" applyAlignment="1" applyProtection="1">
      <alignment horizontal="left" vertical="center"/>
      <protection locked="0"/>
    </xf>
    <xf numFmtId="0" fontId="3" fillId="3" borderId="28" xfId="0" applyNumberFormat="1" applyFont="1" applyFill="1" applyBorder="1" applyAlignment="1" applyProtection="1">
      <alignment horizontal="left" vertical="center"/>
      <protection locked="0"/>
    </xf>
    <xf numFmtId="0" fontId="3" fillId="3" borderId="15" xfId="0" applyNumberFormat="1" applyFont="1" applyFill="1" applyBorder="1" applyAlignment="1" applyProtection="1">
      <alignment horizontal="left" vertical="center"/>
      <protection locked="0"/>
    </xf>
    <xf numFmtId="0" fontId="3" fillId="3" borderId="18" xfId="0" applyNumberFormat="1" applyFont="1" applyFill="1" applyBorder="1" applyAlignment="1" applyProtection="1">
      <alignment horizontal="left" vertical="center"/>
      <protection locked="0"/>
    </xf>
    <xf numFmtId="0" fontId="3" fillId="3" borderId="24" xfId="0" applyNumberFormat="1" applyFont="1" applyFill="1" applyBorder="1" applyAlignment="1" applyProtection="1">
      <alignment horizontal="left" vertical="center"/>
      <protection locked="0"/>
    </xf>
    <xf numFmtId="0" fontId="3" fillId="3" borderId="13" xfId="0" applyNumberFormat="1" applyFont="1" applyFill="1" applyBorder="1" applyAlignment="1" applyProtection="1">
      <alignment horizontal="left" vertical="center"/>
      <protection locked="0"/>
    </xf>
    <xf numFmtId="0" fontId="3" fillId="5" borderId="18" xfId="0" applyNumberFormat="1" applyFont="1" applyFill="1" applyBorder="1" applyAlignment="1" applyProtection="1">
      <alignment horizontal="left" vertical="center"/>
      <protection locked="0"/>
    </xf>
    <xf numFmtId="0" fontId="3" fillId="5" borderId="24" xfId="0" applyNumberFormat="1" applyFont="1" applyFill="1" applyBorder="1" applyAlignment="1" applyProtection="1">
      <alignment horizontal="left" vertical="center"/>
      <protection locked="0"/>
    </xf>
    <xf numFmtId="0" fontId="3" fillId="5" borderId="13" xfId="0" applyNumberFormat="1" applyFont="1" applyFill="1" applyBorder="1" applyAlignment="1" applyProtection="1">
      <alignment horizontal="left" vertical="center"/>
      <protection locked="0"/>
    </xf>
    <xf numFmtId="0" fontId="3" fillId="0" borderId="19"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3" fillId="0" borderId="15"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0" borderId="23"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3" borderId="17" xfId="0" applyNumberFormat="1" applyFont="1" applyFill="1" applyBorder="1" applyAlignment="1" applyProtection="1">
      <alignment horizontal="left" vertical="center"/>
      <protection locked="0"/>
    </xf>
    <xf numFmtId="0" fontId="3" fillId="3" borderId="23" xfId="0" applyNumberFormat="1" applyFont="1" applyFill="1" applyBorder="1" applyAlignment="1" applyProtection="1">
      <alignment horizontal="left" vertical="center"/>
      <protection locked="0"/>
    </xf>
    <xf numFmtId="0" fontId="3" fillId="3" borderId="11" xfId="0" applyNumberFormat="1" applyFont="1" applyFill="1" applyBorder="1" applyAlignment="1" applyProtection="1">
      <alignment horizontal="left" vertical="center"/>
      <protection locked="0"/>
    </xf>
    <xf numFmtId="0" fontId="3" fillId="0" borderId="19" xfId="0" applyFont="1" applyBorder="1" applyAlignment="1" applyProtection="1">
      <alignment horizontal="left" vertical="center"/>
    </xf>
    <xf numFmtId="0" fontId="3" fillId="0" borderId="28" xfId="0" applyFont="1" applyBorder="1" applyAlignment="1" applyProtection="1">
      <alignment horizontal="left" vertical="center"/>
    </xf>
    <xf numFmtId="0" fontId="3" fillId="0" borderId="15" xfId="0" applyFont="1" applyBorder="1" applyAlignment="1" applyProtection="1">
      <alignment horizontal="left" vertical="center"/>
    </xf>
    <xf numFmtId="0" fontId="8" fillId="0" borderId="32" xfId="0" applyFont="1" applyBorder="1" applyAlignment="1" applyProtection="1">
      <alignment horizontal="left" vertical="center"/>
    </xf>
    <xf numFmtId="0" fontId="8" fillId="0" borderId="29" xfId="0" applyFont="1" applyBorder="1" applyAlignment="1" applyProtection="1">
      <alignment horizontal="left" vertical="center"/>
    </xf>
    <xf numFmtId="0" fontId="8" fillId="0" borderId="33" xfId="0" applyFont="1" applyBorder="1" applyAlignment="1" applyProtection="1">
      <alignment horizontal="left" vertical="center"/>
    </xf>
    <xf numFmtId="0" fontId="3" fillId="0" borderId="34" xfId="0" applyFont="1" applyFill="1" applyBorder="1" applyAlignment="1" applyProtection="1">
      <alignment horizontal="left" vertical="center"/>
    </xf>
    <xf numFmtId="0" fontId="3" fillId="0" borderId="26" xfId="0" applyFont="1" applyFill="1" applyBorder="1" applyAlignment="1" applyProtection="1">
      <alignment horizontal="left" vertical="center"/>
    </xf>
    <xf numFmtId="0" fontId="3" fillId="0" borderId="35" xfId="0" applyFont="1" applyFill="1" applyBorder="1" applyAlignment="1" applyProtection="1">
      <alignment horizontal="left" vertical="center"/>
    </xf>
    <xf numFmtId="0" fontId="7" fillId="0" borderId="32" xfId="0" applyFont="1" applyFill="1" applyBorder="1" applyAlignment="1" applyProtection="1">
      <alignment horizontal="left" vertical="center"/>
    </xf>
    <xf numFmtId="0" fontId="7" fillId="0" borderId="29" xfId="0" applyFont="1" applyFill="1" applyBorder="1" applyAlignment="1" applyProtection="1">
      <alignment horizontal="left" vertical="center"/>
    </xf>
    <xf numFmtId="0" fontId="7" fillId="0" borderId="33"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22"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18" xfId="0" applyNumberFormat="1" applyFont="1" applyBorder="1" applyAlignment="1" applyProtection="1">
      <alignment horizontal="left" vertical="center"/>
    </xf>
    <xf numFmtId="0" fontId="3" fillId="0" borderId="24" xfId="0" applyNumberFormat="1" applyFont="1" applyBorder="1" applyAlignment="1" applyProtection="1">
      <alignment horizontal="left" vertical="center"/>
    </xf>
    <xf numFmtId="0" fontId="3" fillId="0" borderId="13" xfId="0" applyNumberFormat="1" applyFont="1" applyBorder="1" applyAlignment="1" applyProtection="1">
      <alignment horizontal="left" vertical="center"/>
    </xf>
    <xf numFmtId="0" fontId="3" fillId="0" borderId="18" xfId="0" applyNumberFormat="1" applyFont="1" applyFill="1" applyBorder="1" applyAlignment="1" applyProtection="1">
      <alignment horizontal="left" vertical="center"/>
    </xf>
    <xf numFmtId="0" fontId="3" fillId="0" borderId="24" xfId="0" applyNumberFormat="1" applyFont="1" applyFill="1" applyBorder="1" applyAlignment="1" applyProtection="1">
      <alignment horizontal="left" vertical="center"/>
    </xf>
    <xf numFmtId="0" fontId="3" fillId="0" borderId="13" xfId="0" applyNumberFormat="1" applyFont="1" applyFill="1" applyBorder="1" applyAlignment="1" applyProtection="1">
      <alignment horizontal="left" vertical="center"/>
    </xf>
    <xf numFmtId="0" fontId="3" fillId="0" borderId="19" xfId="0" applyNumberFormat="1" applyFont="1" applyFill="1" applyBorder="1" applyAlignment="1" applyProtection="1">
      <alignment horizontal="left" vertical="center"/>
    </xf>
    <xf numFmtId="0" fontId="3" fillId="0" borderId="28"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3" fillId="0" borderId="18" xfId="0" applyFont="1" applyBorder="1" applyAlignment="1" applyProtection="1">
      <alignment horizontal="left" vertical="center"/>
    </xf>
    <xf numFmtId="0" fontId="3" fillId="0" borderId="24"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4" borderId="19" xfId="0" applyFont="1" applyFill="1" applyBorder="1" applyAlignment="1" applyProtection="1">
      <alignment horizontal="left" vertical="center"/>
      <protection locked="0"/>
    </xf>
    <xf numFmtId="0" fontId="3" fillId="4" borderId="28" xfId="0" applyFont="1" applyFill="1" applyBorder="1" applyAlignment="1" applyProtection="1">
      <alignment horizontal="left" vertical="center"/>
      <protection locked="0"/>
    </xf>
    <xf numFmtId="0" fontId="3" fillId="4" borderId="15" xfId="0" applyFont="1" applyFill="1" applyBorder="1" applyAlignment="1" applyProtection="1">
      <alignment horizontal="left" vertical="center"/>
      <protection locked="0"/>
    </xf>
    <xf numFmtId="0" fontId="3" fillId="4" borderId="18" xfId="0" applyFont="1" applyFill="1" applyBorder="1" applyAlignment="1" applyProtection="1">
      <alignment horizontal="left" vertical="center"/>
      <protection locked="0"/>
    </xf>
    <xf numFmtId="0" fontId="3" fillId="4" borderId="24" xfId="0" applyFont="1" applyFill="1" applyBorder="1" applyAlignment="1" applyProtection="1">
      <alignment horizontal="left" vertical="center"/>
      <protection locked="0"/>
    </xf>
    <xf numFmtId="0" fontId="3" fillId="4" borderId="13" xfId="0" applyFont="1" applyFill="1" applyBorder="1" applyAlignment="1" applyProtection="1">
      <alignment horizontal="left" vertical="center"/>
      <protection locked="0"/>
    </xf>
    <xf numFmtId="176" fontId="3" fillId="4" borderId="18" xfId="0" applyNumberFormat="1" applyFont="1" applyFill="1" applyBorder="1" applyAlignment="1" applyProtection="1">
      <alignment horizontal="center" vertical="center"/>
      <protection locked="0"/>
    </xf>
    <xf numFmtId="176" fontId="3" fillId="4" borderId="24" xfId="0" applyNumberFormat="1" applyFont="1" applyFill="1" applyBorder="1" applyAlignment="1" applyProtection="1">
      <alignment horizontal="center" vertical="center"/>
      <protection locked="0"/>
    </xf>
    <xf numFmtId="176" fontId="3" fillId="4" borderId="13" xfId="0" applyNumberFormat="1" applyFont="1" applyFill="1" applyBorder="1" applyAlignment="1" applyProtection="1">
      <alignment horizontal="center" vertical="center"/>
      <protection locked="0"/>
    </xf>
    <xf numFmtId="176" fontId="3" fillId="0" borderId="18" xfId="0" applyNumberFormat="1" applyFont="1" applyFill="1" applyBorder="1" applyAlignment="1" applyProtection="1">
      <alignment horizontal="center" vertical="center"/>
    </xf>
    <xf numFmtId="176" fontId="3" fillId="0" borderId="24" xfId="0" applyNumberFormat="1" applyFont="1" applyFill="1" applyBorder="1" applyAlignment="1" applyProtection="1">
      <alignment horizontal="center" vertical="center"/>
    </xf>
    <xf numFmtId="176" fontId="3" fillId="0" borderId="13" xfId="0" applyNumberFormat="1" applyFont="1" applyFill="1" applyBorder="1" applyAlignment="1" applyProtection="1">
      <alignment horizontal="center" vertical="center"/>
    </xf>
    <xf numFmtId="176" fontId="3" fillId="0" borderId="18" xfId="0" applyNumberFormat="1" applyFont="1" applyBorder="1" applyAlignment="1" applyProtection="1">
      <alignment horizontal="center" vertical="center"/>
    </xf>
    <xf numFmtId="176" fontId="3" fillId="0" borderId="24" xfId="0" applyNumberFormat="1" applyFont="1" applyBorder="1" applyAlignment="1" applyProtection="1">
      <alignment horizontal="center" vertical="center"/>
    </xf>
    <xf numFmtId="176" fontId="3" fillId="0" borderId="13" xfId="0" applyNumberFormat="1" applyFont="1" applyBorder="1" applyAlignment="1" applyProtection="1">
      <alignment horizontal="center" vertical="center"/>
    </xf>
    <xf numFmtId="176" fontId="3" fillId="0" borderId="19" xfId="0" applyNumberFormat="1" applyFont="1" applyBorder="1" applyAlignment="1" applyProtection="1">
      <alignment horizontal="center" vertical="center"/>
    </xf>
    <xf numFmtId="176" fontId="3" fillId="0" borderId="28" xfId="0" applyNumberFormat="1" applyFont="1" applyBorder="1" applyAlignment="1" applyProtection="1">
      <alignment horizontal="center" vertical="center"/>
    </xf>
    <xf numFmtId="176" fontId="3" fillId="0" borderId="15" xfId="0" applyNumberFormat="1" applyFont="1" applyBorder="1" applyAlignment="1" applyProtection="1">
      <alignment horizontal="center" vertical="center"/>
    </xf>
    <xf numFmtId="176" fontId="3" fillId="4" borderId="17" xfId="0" applyNumberFormat="1" applyFont="1" applyFill="1" applyBorder="1" applyAlignment="1" applyProtection="1">
      <alignment horizontal="center" vertical="center"/>
      <protection locked="0"/>
    </xf>
    <xf numFmtId="176" fontId="3" fillId="4" borderId="23" xfId="0" applyNumberFormat="1" applyFont="1" applyFill="1" applyBorder="1" applyAlignment="1" applyProtection="1">
      <alignment horizontal="center" vertical="center"/>
      <protection locked="0"/>
    </xf>
    <xf numFmtId="176" fontId="3" fillId="4" borderId="11" xfId="0" applyNumberFormat="1" applyFont="1" applyFill="1" applyBorder="1" applyAlignment="1" applyProtection="1">
      <alignment horizontal="center" vertical="center"/>
      <protection locked="0"/>
    </xf>
    <xf numFmtId="0" fontId="3" fillId="4" borderId="17" xfId="0" applyFont="1" applyFill="1" applyBorder="1" applyAlignment="1" applyProtection="1">
      <alignment horizontal="left" vertical="center"/>
      <protection locked="0"/>
    </xf>
    <xf numFmtId="0" fontId="3" fillId="4" borderId="23" xfId="0" applyFont="1" applyFill="1" applyBorder="1" applyAlignment="1" applyProtection="1">
      <alignment horizontal="left" vertical="center"/>
      <protection locked="0"/>
    </xf>
    <xf numFmtId="0" fontId="3" fillId="4" borderId="11" xfId="0" applyFont="1" applyFill="1" applyBorder="1" applyAlignment="1" applyProtection="1">
      <alignment horizontal="left" vertical="center"/>
      <protection locked="0"/>
    </xf>
    <xf numFmtId="176" fontId="3" fillId="4" borderId="19" xfId="0" applyNumberFormat="1" applyFont="1" applyFill="1" applyBorder="1" applyAlignment="1" applyProtection="1">
      <alignment horizontal="center" vertical="center"/>
      <protection locked="0"/>
    </xf>
    <xf numFmtId="176" fontId="3" fillId="4" borderId="28" xfId="0" applyNumberFormat="1" applyFont="1" applyFill="1" applyBorder="1" applyAlignment="1" applyProtection="1">
      <alignment horizontal="center" vertical="center"/>
      <protection locked="0"/>
    </xf>
    <xf numFmtId="176" fontId="3" fillId="4" borderId="15" xfId="0" applyNumberFormat="1" applyFont="1" applyFill="1" applyBorder="1" applyAlignment="1" applyProtection="1">
      <alignment horizontal="center" vertical="center"/>
      <protection locked="0"/>
    </xf>
    <xf numFmtId="176" fontId="3" fillId="0" borderId="17" xfId="0" applyNumberFormat="1" applyFont="1" applyFill="1" applyBorder="1" applyAlignment="1" applyProtection="1">
      <alignment horizontal="center" vertical="center"/>
    </xf>
    <xf numFmtId="176" fontId="3" fillId="0" borderId="23" xfId="0" applyNumberFormat="1" applyFont="1" applyFill="1" applyBorder="1" applyAlignment="1" applyProtection="1">
      <alignment horizontal="center" vertical="center"/>
    </xf>
    <xf numFmtId="176" fontId="3" fillId="0" borderId="11" xfId="0" applyNumberFormat="1" applyFont="1" applyFill="1" applyBorder="1" applyAlignment="1" applyProtection="1">
      <alignment horizontal="center" vertical="center"/>
    </xf>
    <xf numFmtId="176" fontId="3" fillId="0" borderId="32" xfId="0" applyNumberFormat="1" applyFont="1" applyBorder="1" applyAlignment="1" applyProtection="1">
      <alignment horizontal="center" vertical="center"/>
    </xf>
    <xf numFmtId="176" fontId="3" fillId="0" borderId="29" xfId="0" applyNumberFormat="1" applyFont="1" applyBorder="1" applyAlignment="1" applyProtection="1">
      <alignment horizontal="center" vertical="center"/>
    </xf>
    <xf numFmtId="176" fontId="3" fillId="0" borderId="33" xfId="0" applyNumberFormat="1" applyFont="1" applyBorder="1" applyAlignment="1" applyProtection="1">
      <alignment horizontal="center" vertical="center"/>
    </xf>
    <xf numFmtId="176" fontId="3" fillId="0" borderId="32" xfId="0" applyNumberFormat="1" applyFont="1" applyFill="1" applyBorder="1" applyAlignment="1" applyProtection="1">
      <alignment horizontal="center" vertical="center"/>
    </xf>
    <xf numFmtId="176" fontId="3" fillId="0" borderId="29" xfId="0" applyNumberFormat="1" applyFont="1" applyFill="1" applyBorder="1" applyAlignment="1" applyProtection="1">
      <alignment horizontal="center" vertical="center"/>
    </xf>
    <xf numFmtId="176" fontId="3" fillId="0" borderId="33" xfId="0" applyNumberFormat="1" applyFont="1" applyFill="1" applyBorder="1" applyAlignment="1" applyProtection="1">
      <alignment horizontal="center" vertical="center"/>
    </xf>
    <xf numFmtId="176" fontId="3" fillId="0" borderId="34" xfId="0" applyNumberFormat="1" applyFont="1" applyFill="1" applyBorder="1" applyAlignment="1" applyProtection="1">
      <alignment horizontal="center" vertical="center"/>
    </xf>
    <xf numFmtId="176" fontId="3" fillId="0" borderId="26" xfId="0" applyNumberFormat="1" applyFont="1" applyFill="1" applyBorder="1" applyAlignment="1" applyProtection="1">
      <alignment horizontal="center" vertical="center"/>
    </xf>
    <xf numFmtId="176" fontId="3" fillId="0" borderId="35" xfId="0" applyNumberFormat="1" applyFont="1" applyFill="1" applyBorder="1" applyAlignment="1" applyProtection="1">
      <alignment horizontal="center" vertical="center"/>
    </xf>
    <xf numFmtId="176" fontId="3" fillId="0" borderId="19" xfId="0" applyNumberFormat="1" applyFont="1" applyFill="1" applyBorder="1" applyAlignment="1" applyProtection="1">
      <alignment horizontal="center" vertical="center"/>
    </xf>
    <xf numFmtId="176" fontId="3" fillId="0" borderId="28" xfId="0" applyNumberFormat="1" applyFont="1" applyFill="1" applyBorder="1" applyAlignment="1" applyProtection="1">
      <alignment horizontal="center" vertical="center"/>
    </xf>
    <xf numFmtId="176" fontId="3" fillId="0" borderId="15" xfId="0" applyNumberFormat="1" applyFont="1" applyFill="1" applyBorder="1" applyAlignment="1" applyProtection="1">
      <alignment horizontal="center" vertical="center"/>
    </xf>
    <xf numFmtId="176" fontId="3" fillId="3" borderId="17" xfId="0" applyNumberFormat="1" applyFont="1" applyFill="1" applyBorder="1" applyAlignment="1" applyProtection="1">
      <alignment horizontal="center" vertical="center"/>
      <protection locked="0"/>
    </xf>
    <xf numFmtId="176" fontId="3" fillId="3" borderId="23" xfId="0" applyNumberFormat="1" applyFont="1" applyFill="1" applyBorder="1" applyAlignment="1" applyProtection="1">
      <alignment horizontal="center" vertical="center"/>
      <protection locked="0"/>
    </xf>
    <xf numFmtId="176" fontId="3" fillId="3" borderId="11" xfId="0" applyNumberFormat="1" applyFont="1" applyFill="1" applyBorder="1" applyAlignment="1" applyProtection="1">
      <alignment horizontal="center" vertical="center"/>
      <protection locked="0"/>
    </xf>
    <xf numFmtId="176" fontId="3" fillId="3" borderId="18" xfId="0" applyNumberFormat="1" applyFont="1" applyFill="1" applyBorder="1" applyAlignment="1" applyProtection="1">
      <alignment horizontal="center" vertical="center"/>
      <protection locked="0"/>
    </xf>
    <xf numFmtId="176" fontId="3" fillId="3" borderId="24" xfId="0" applyNumberFormat="1" applyFont="1" applyFill="1" applyBorder="1" applyAlignment="1" applyProtection="1">
      <alignment horizontal="center" vertical="center"/>
      <protection locked="0"/>
    </xf>
    <xf numFmtId="176" fontId="3" fillId="3" borderId="13" xfId="0" applyNumberFormat="1" applyFont="1" applyFill="1" applyBorder="1" applyAlignment="1" applyProtection="1">
      <alignment horizontal="center" vertical="center"/>
      <protection locked="0"/>
    </xf>
    <xf numFmtId="176" fontId="3" fillId="3" borderId="19" xfId="0" applyNumberFormat="1" applyFont="1" applyFill="1" applyBorder="1" applyAlignment="1" applyProtection="1">
      <alignment horizontal="center" vertical="center"/>
      <protection locked="0"/>
    </xf>
    <xf numFmtId="176" fontId="3" fillId="3" borderId="28" xfId="0" applyNumberFormat="1" applyFont="1" applyFill="1" applyBorder="1" applyAlignment="1" applyProtection="1">
      <alignment horizontal="center" vertical="center"/>
      <protection locked="0"/>
    </xf>
    <xf numFmtId="176" fontId="3" fillId="3" borderId="15" xfId="0" applyNumberFormat="1" applyFont="1" applyFill="1" applyBorder="1" applyAlignment="1" applyProtection="1">
      <alignment horizontal="center" vertical="center"/>
      <protection locked="0"/>
    </xf>
    <xf numFmtId="176" fontId="3" fillId="0" borderId="8" xfId="0" applyNumberFormat="1" applyFont="1" applyFill="1" applyBorder="1" applyAlignment="1" applyProtection="1">
      <alignment horizontal="center" vertical="center"/>
    </xf>
    <xf numFmtId="176" fontId="3" fillId="0" borderId="22" xfId="0" applyNumberFormat="1" applyFont="1" applyFill="1" applyBorder="1" applyAlignment="1" applyProtection="1">
      <alignment horizontal="center" vertical="center"/>
    </xf>
    <xf numFmtId="176" fontId="3" fillId="0" borderId="9" xfId="0" applyNumberFormat="1" applyFont="1" applyFill="1" applyBorder="1" applyAlignment="1" applyProtection="1">
      <alignment horizontal="center" vertical="center"/>
    </xf>
    <xf numFmtId="0" fontId="3" fillId="0" borderId="8"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7" xfId="0" applyNumberFormat="1" applyFont="1" applyFill="1" applyBorder="1" applyAlignment="1" applyProtection="1">
      <alignment horizontal="center" vertical="center"/>
    </xf>
    <xf numFmtId="0" fontId="3" fillId="0" borderId="23"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16" fillId="0" borderId="64"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center" vertical="center"/>
    </xf>
    <xf numFmtId="0" fontId="0" fillId="0" borderId="31"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left" vertical="center"/>
    </xf>
    <xf numFmtId="0" fontId="0" fillId="0" borderId="2" xfId="0" applyBorder="1" applyAlignment="1">
      <alignment horizontal="left" vertical="center"/>
    </xf>
    <xf numFmtId="178" fontId="5" fillId="2" borderId="0" xfId="0" applyNumberFormat="1" applyFont="1" applyFill="1" applyAlignment="1">
      <alignment horizontal="right" vertical="center"/>
    </xf>
    <xf numFmtId="178" fontId="5" fillId="0" borderId="0" xfId="0" applyNumberFormat="1" applyFont="1" applyAlignment="1">
      <alignment horizontal="right" vertical="center"/>
    </xf>
    <xf numFmtId="177" fontId="5" fillId="2" borderId="0" xfId="0" applyNumberFormat="1" applyFont="1" applyFill="1" applyAlignment="1">
      <alignment horizontal="right" vertical="center"/>
    </xf>
    <xf numFmtId="177" fontId="5" fillId="0" borderId="0" xfId="0" applyNumberFormat="1" applyFont="1" applyAlignment="1">
      <alignment horizontal="right" vertical="center"/>
    </xf>
    <xf numFmtId="0" fontId="5" fillId="0" borderId="0" xfId="0" applyFont="1" applyAlignment="1">
      <alignment horizontal="right" vertical="center"/>
    </xf>
    <xf numFmtId="176" fontId="5" fillId="5" borderId="0" xfId="0" applyNumberFormat="1" applyFont="1" applyFill="1" applyAlignment="1">
      <alignment horizontal="center" vertical="center"/>
    </xf>
    <xf numFmtId="0" fontId="2" fillId="0" borderId="2" xfId="0" applyFont="1" applyBorder="1" applyAlignment="1">
      <alignment horizontal="center" vertical="center" wrapText="1"/>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2" fillId="0" borderId="55" xfId="0" applyFont="1" applyBorder="1" applyAlignment="1">
      <alignment horizontal="center" vertical="center"/>
    </xf>
    <xf numFmtId="0" fontId="13" fillId="0" borderId="62" xfId="0" applyFont="1" applyBorder="1" applyAlignment="1">
      <alignment horizontal="center" vertical="center"/>
    </xf>
    <xf numFmtId="0" fontId="13" fillId="0" borderId="57" xfId="0" applyFont="1" applyBorder="1" applyAlignment="1">
      <alignment horizontal="center" vertical="center"/>
    </xf>
    <xf numFmtId="0" fontId="13" fillId="0" borderId="58" xfId="0" applyFont="1" applyBorder="1" applyAlignment="1">
      <alignment horizontal="center" vertical="center"/>
    </xf>
    <xf numFmtId="0" fontId="12" fillId="0" borderId="54" xfId="0" applyFont="1" applyBorder="1" applyAlignment="1">
      <alignment horizontal="right" vertical="center"/>
    </xf>
    <xf numFmtId="0" fontId="12" fillId="0" borderId="2" xfId="0" applyFont="1" applyBorder="1" applyAlignment="1">
      <alignment horizontal="right" vertical="center"/>
    </xf>
    <xf numFmtId="0" fontId="12" fillId="0" borderId="6" xfId="0" applyFont="1" applyBorder="1" applyAlignment="1">
      <alignment horizontal="right" vertical="center"/>
    </xf>
    <xf numFmtId="0" fontId="12" fillId="0" borderId="56" xfId="0" applyFont="1" applyBorder="1" applyAlignment="1">
      <alignment horizontal="right" vertical="center"/>
    </xf>
    <xf numFmtId="0" fontId="12" fillId="0" borderId="57" xfId="0" applyFont="1" applyBorder="1" applyAlignment="1">
      <alignment horizontal="right" vertical="center"/>
    </xf>
    <xf numFmtId="0" fontId="12" fillId="0" borderId="63" xfId="0" applyFont="1" applyBorder="1" applyAlignment="1">
      <alignment horizontal="right"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2" borderId="2" xfId="0" applyFont="1" applyFill="1" applyBorder="1" applyAlignment="1">
      <alignment horizontal="center" vertical="center"/>
    </xf>
    <xf numFmtId="0" fontId="12" fillId="0" borderId="54"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12" fillId="0" borderId="0" xfId="0" applyFont="1" applyAlignment="1">
      <alignment horizontal="righ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2" fillId="0" borderId="2" xfId="0" applyFont="1" applyBorder="1" applyAlignment="1">
      <alignment horizontal="left" vertical="center"/>
    </xf>
    <xf numFmtId="0" fontId="12" fillId="0" borderId="6" xfId="0" applyFont="1" applyBorder="1" applyAlignment="1">
      <alignment horizontal="center" vertical="center"/>
    </xf>
    <xf numFmtId="0" fontId="12" fillId="0" borderId="20" xfId="0" applyFont="1" applyBorder="1" applyAlignment="1">
      <alignment horizontal="center" vertical="center"/>
    </xf>
    <xf numFmtId="0" fontId="12" fillId="0" borderId="6" xfId="0" applyFont="1" applyBorder="1" applyAlignment="1">
      <alignment horizontal="left" vertical="center"/>
    </xf>
    <xf numFmtId="0" fontId="12" fillId="0" borderId="20" xfId="0" applyFont="1" applyBorder="1" applyAlignment="1">
      <alignment horizontal="left" vertical="center"/>
    </xf>
    <xf numFmtId="0" fontId="12" fillId="0" borderId="7" xfId="0" applyFont="1" applyBorder="1" applyAlignment="1">
      <alignment horizontal="left" vertical="center"/>
    </xf>
    <xf numFmtId="0" fontId="12" fillId="0" borderId="2" xfId="0" applyFont="1" applyFill="1" applyBorder="1" applyAlignment="1">
      <alignment horizontal="center" vertical="center"/>
    </xf>
    <xf numFmtId="0" fontId="12" fillId="0" borderId="8" xfId="0" applyFont="1" applyBorder="1" applyAlignment="1">
      <alignment horizontal="center" vertical="center"/>
    </xf>
    <xf numFmtId="0" fontId="12" fillId="0" borderId="22" xfId="0" applyFont="1" applyBorder="1" applyAlignment="1">
      <alignment horizontal="center" vertical="center"/>
    </xf>
    <xf numFmtId="0" fontId="12" fillId="0" borderId="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8" fillId="0" borderId="0" xfId="1" applyAlignment="1">
      <alignment horizontal="center" vertical="center"/>
    </xf>
  </cellXfs>
  <cellStyles count="2">
    <cellStyle name="ハイパーリンク" xfId="1" builtinId="8"/>
    <cellStyle name="標準" xfId="0" builtinId="0"/>
  </cellStyles>
  <dxfs count="6">
    <dxf>
      <fill>
        <patternFill>
          <bgColor indexed="43"/>
        </patternFill>
      </fill>
    </dxf>
    <dxf>
      <fill>
        <patternFill>
          <bgColor indexed="13"/>
        </patternFill>
      </fill>
    </dxf>
    <dxf>
      <fill>
        <patternFill>
          <bgColor indexed="43"/>
        </patternFill>
      </fill>
    </dxf>
    <dxf>
      <fill>
        <patternFill>
          <bgColor indexed="13"/>
        </patternFill>
      </fill>
    </dxf>
    <dxf>
      <fill>
        <patternFill>
          <bgColor indexed="4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4" Type="http://schemas.openxmlformats.org/officeDocument/2006/relationships/image" Target="../media/image4.jpg"/><Relationship Id="rId1" Type="http://schemas.openxmlformats.org/officeDocument/2006/relationships/image" Target="../media/image1.jpg"/><Relationship Id="rId2"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5.jpg"/><Relationship Id="rId2" Type="http://schemas.openxmlformats.org/officeDocument/2006/relationships/image" Target="../media/image6.jpg"/><Relationship Id="rId3" Type="http://schemas.openxmlformats.org/officeDocument/2006/relationships/image" Target="../media/image7.jpg"/></Relationships>
</file>

<file path=xl/drawings/_rels/drawing3.xml.rels><?xml version="1.0" encoding="UTF-8" standalone="yes"?>
<Relationships xmlns="http://schemas.openxmlformats.org/package/2006/relationships"><Relationship Id="rId1" Type="http://schemas.openxmlformats.org/officeDocument/2006/relationships/image" Target="../media/image8.jpg"/><Relationship Id="rId2" Type="http://schemas.openxmlformats.org/officeDocument/2006/relationships/image" Target="../media/image9.jpg"/></Relationships>
</file>

<file path=xl/drawings/_rels/drawing4.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62</xdr:row>
      <xdr:rowOff>76200</xdr:rowOff>
    </xdr:from>
    <xdr:to>
      <xdr:col>1</xdr:col>
      <xdr:colOff>2857500</xdr:colOff>
      <xdr:row>76</xdr:row>
      <xdr:rowOff>169545</xdr:rowOff>
    </xdr:to>
    <xdr:pic>
      <xdr:nvPicPr>
        <xdr:cNvPr id="4"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2880" y="9037320"/>
          <a:ext cx="2857500" cy="2447925"/>
        </a:xfrm>
        <a:prstGeom prst="rect">
          <a:avLst/>
        </a:prstGeom>
      </xdr:spPr>
    </xdr:pic>
    <xdr:clientData/>
  </xdr:twoCellAnchor>
  <xdr:twoCellAnchor editAs="oneCell">
    <xdr:from>
      <xdr:col>1</xdr:col>
      <xdr:colOff>0</xdr:colOff>
      <xdr:row>84</xdr:row>
      <xdr:rowOff>83820</xdr:rowOff>
    </xdr:from>
    <xdr:to>
      <xdr:col>1</xdr:col>
      <xdr:colOff>2857500</xdr:colOff>
      <xdr:row>99</xdr:row>
      <xdr:rowOff>1905</xdr:rowOff>
    </xdr:to>
    <xdr:pic>
      <xdr:nvPicPr>
        <xdr:cNvPr id="5" name="図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2880" y="12763500"/>
          <a:ext cx="2857500" cy="2447925"/>
        </a:xfrm>
        <a:prstGeom prst="rect">
          <a:avLst/>
        </a:prstGeom>
      </xdr:spPr>
    </xdr:pic>
    <xdr:clientData/>
  </xdr:twoCellAnchor>
  <xdr:twoCellAnchor editAs="oneCell">
    <xdr:from>
      <xdr:col>1</xdr:col>
      <xdr:colOff>7620</xdr:colOff>
      <xdr:row>17</xdr:row>
      <xdr:rowOff>76200</xdr:rowOff>
    </xdr:from>
    <xdr:to>
      <xdr:col>2</xdr:col>
      <xdr:colOff>0</xdr:colOff>
      <xdr:row>31</xdr:row>
      <xdr:rowOff>169545</xdr:rowOff>
    </xdr:to>
    <xdr:pic>
      <xdr:nvPicPr>
        <xdr:cNvPr id="6" name="図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0500" y="1432560"/>
          <a:ext cx="2857500" cy="2447925"/>
        </a:xfrm>
        <a:prstGeom prst="rect">
          <a:avLst/>
        </a:prstGeom>
      </xdr:spPr>
    </xdr:pic>
    <xdr:clientData/>
  </xdr:twoCellAnchor>
  <xdr:twoCellAnchor editAs="oneCell">
    <xdr:from>
      <xdr:col>1</xdr:col>
      <xdr:colOff>7620</xdr:colOff>
      <xdr:row>40</xdr:row>
      <xdr:rowOff>83820</xdr:rowOff>
    </xdr:from>
    <xdr:to>
      <xdr:col>1</xdr:col>
      <xdr:colOff>2855595</xdr:colOff>
      <xdr:row>55</xdr:row>
      <xdr:rowOff>1905</xdr:rowOff>
    </xdr:to>
    <xdr:pic>
      <xdr:nvPicPr>
        <xdr:cNvPr id="7" name="図 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90500" y="5326380"/>
          <a:ext cx="2847975" cy="2447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xdr:colOff>
      <xdr:row>16</xdr:row>
      <xdr:rowOff>129540</xdr:rowOff>
    </xdr:from>
    <xdr:to>
      <xdr:col>1</xdr:col>
      <xdr:colOff>2863215</xdr:colOff>
      <xdr:row>28</xdr:row>
      <xdr:rowOff>158115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840" y="2842260"/>
          <a:ext cx="2847975" cy="2047875"/>
        </a:xfrm>
        <a:prstGeom prst="rect">
          <a:avLst/>
        </a:prstGeom>
      </xdr:spPr>
    </xdr:pic>
    <xdr:clientData/>
  </xdr:twoCellAnchor>
  <xdr:twoCellAnchor editAs="oneCell">
    <xdr:from>
      <xdr:col>1</xdr:col>
      <xdr:colOff>0</xdr:colOff>
      <xdr:row>34</xdr:row>
      <xdr:rowOff>129540</xdr:rowOff>
    </xdr:from>
    <xdr:to>
      <xdr:col>1</xdr:col>
      <xdr:colOff>2857500</xdr:colOff>
      <xdr:row>46</xdr:row>
      <xdr:rowOff>158115</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 y="5890260"/>
          <a:ext cx="2857500" cy="2047875"/>
        </a:xfrm>
        <a:prstGeom prst="rect">
          <a:avLst/>
        </a:prstGeom>
      </xdr:spPr>
    </xdr:pic>
    <xdr:clientData/>
  </xdr:twoCellAnchor>
  <xdr:twoCellAnchor editAs="oneCell">
    <xdr:from>
      <xdr:col>1</xdr:col>
      <xdr:colOff>7620</xdr:colOff>
      <xdr:row>52</xdr:row>
      <xdr:rowOff>137160</xdr:rowOff>
    </xdr:from>
    <xdr:to>
      <xdr:col>1</xdr:col>
      <xdr:colOff>2855595</xdr:colOff>
      <xdr:row>64</xdr:row>
      <xdr:rowOff>165735</xdr:rowOff>
    </xdr:to>
    <xdr:pic>
      <xdr:nvPicPr>
        <xdr:cNvPr id="4" name="図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36220" y="8945880"/>
          <a:ext cx="2847975" cy="2047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114300</xdr:rowOff>
    </xdr:from>
    <xdr:to>
      <xdr:col>1</xdr:col>
      <xdr:colOff>2857500</xdr:colOff>
      <xdr:row>26</xdr:row>
      <xdr:rowOff>142875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120" y="2491740"/>
          <a:ext cx="2857500" cy="2047875"/>
        </a:xfrm>
        <a:prstGeom prst="rect">
          <a:avLst/>
        </a:prstGeom>
      </xdr:spPr>
    </xdr:pic>
    <xdr:clientData/>
  </xdr:twoCellAnchor>
  <xdr:twoCellAnchor editAs="oneCell">
    <xdr:from>
      <xdr:col>1</xdr:col>
      <xdr:colOff>0</xdr:colOff>
      <xdr:row>31</xdr:row>
      <xdr:rowOff>129540</xdr:rowOff>
    </xdr:from>
    <xdr:to>
      <xdr:col>1</xdr:col>
      <xdr:colOff>2857500</xdr:colOff>
      <xdr:row>43</xdr:row>
      <xdr:rowOff>150495</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8120" y="5379720"/>
          <a:ext cx="2857500" cy="2047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30480</xdr:colOff>
      <xdr:row>2</xdr:row>
      <xdr:rowOff>106680</xdr:rowOff>
    </xdr:from>
    <xdr:to>
      <xdr:col>2</xdr:col>
      <xdr:colOff>4290060</xdr:colOff>
      <xdr:row>29</xdr:row>
      <xdr:rowOff>177800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680" y="563880"/>
          <a:ext cx="4259580" cy="6243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25"/>
  <sheetViews>
    <sheetView showGridLines="0" tabSelected="1" workbookViewId="0">
      <selection activeCell="B19" sqref="B19"/>
    </sheetView>
  </sheetViews>
  <sheetFormatPr baseColWidth="12" defaultColWidth="8.83203125" defaultRowHeight="17" x14ac:dyDescent="0"/>
  <cols>
    <col min="1" max="124" width="3.1640625" customWidth="1"/>
  </cols>
  <sheetData>
    <row r="2" spans="2:26">
      <c r="B2" s="45" t="s">
        <v>234</v>
      </c>
      <c r="C2" s="45"/>
      <c r="D2" s="45"/>
      <c r="E2" s="45"/>
      <c r="F2" s="45"/>
      <c r="G2" s="45"/>
      <c r="H2" s="45"/>
      <c r="I2" s="45"/>
      <c r="J2" s="45"/>
      <c r="K2" s="45"/>
      <c r="L2" s="45"/>
      <c r="M2" s="45"/>
      <c r="N2" s="45"/>
      <c r="O2" s="45"/>
      <c r="P2" s="45"/>
      <c r="Q2" s="45"/>
      <c r="R2" s="45"/>
      <c r="S2" s="45"/>
      <c r="T2" s="45"/>
      <c r="U2" s="45"/>
      <c r="V2" s="45"/>
      <c r="W2" s="45"/>
      <c r="X2" s="45"/>
      <c r="Y2" s="45"/>
      <c r="Z2" s="45"/>
    </row>
    <row r="3" spans="2:26">
      <c r="B3" s="45"/>
      <c r="C3" s="45"/>
      <c r="D3" s="45"/>
      <c r="E3" s="45"/>
      <c r="F3" s="45"/>
      <c r="G3" s="45"/>
      <c r="H3" s="45"/>
      <c r="I3" s="45"/>
      <c r="J3" s="45"/>
      <c r="K3" s="45"/>
      <c r="L3" s="45"/>
      <c r="M3" s="45"/>
      <c r="N3" s="45"/>
      <c r="O3" s="45"/>
      <c r="P3" s="45"/>
      <c r="Q3" s="45"/>
      <c r="R3" s="45"/>
      <c r="S3" s="45"/>
      <c r="T3" s="45"/>
      <c r="U3" s="45"/>
      <c r="V3" s="45"/>
      <c r="W3" s="45"/>
      <c r="X3" s="45"/>
      <c r="Y3" s="45"/>
      <c r="Z3" s="45"/>
    </row>
    <row r="4" spans="2:26">
      <c r="B4" s="45"/>
      <c r="C4" s="45"/>
      <c r="D4" s="45"/>
      <c r="E4" s="45"/>
      <c r="F4" s="45"/>
      <c r="G4" s="45"/>
      <c r="H4" s="45"/>
      <c r="I4" s="45"/>
      <c r="J4" s="45"/>
      <c r="K4" s="45"/>
      <c r="L4" s="45"/>
      <c r="M4" s="45"/>
      <c r="N4" s="45"/>
      <c r="O4" s="45"/>
      <c r="P4" s="45"/>
      <c r="Q4" s="45"/>
      <c r="R4" s="45"/>
      <c r="S4" s="45"/>
      <c r="T4" s="45"/>
      <c r="U4" s="45"/>
      <c r="V4" s="45"/>
      <c r="W4" s="45"/>
      <c r="X4" s="45"/>
      <c r="Y4" s="45"/>
      <c r="Z4" s="45"/>
    </row>
    <row r="5" spans="2:26">
      <c r="B5" s="45"/>
      <c r="C5" s="45"/>
      <c r="D5" s="45"/>
      <c r="E5" s="45"/>
      <c r="F5" s="45"/>
      <c r="G5" s="45"/>
      <c r="H5" s="45"/>
      <c r="I5" s="45"/>
      <c r="J5" s="45"/>
      <c r="K5" s="45"/>
      <c r="L5" s="45"/>
      <c r="M5" s="45"/>
      <c r="N5" s="45"/>
      <c r="O5" s="45"/>
      <c r="P5" s="45"/>
      <c r="Q5" s="45"/>
      <c r="R5" s="45"/>
      <c r="S5" s="45"/>
      <c r="T5" s="45"/>
      <c r="U5" s="45"/>
      <c r="V5" s="45"/>
      <c r="W5" s="45"/>
      <c r="X5" s="45"/>
      <c r="Y5" s="45"/>
      <c r="Z5" s="45"/>
    </row>
    <row r="6" spans="2:26">
      <c r="B6" s="46" t="s">
        <v>235</v>
      </c>
      <c r="C6" s="46"/>
      <c r="D6" s="46"/>
      <c r="E6" s="46"/>
      <c r="F6" s="46"/>
      <c r="G6" s="46"/>
      <c r="H6" s="46"/>
      <c r="I6" s="46"/>
      <c r="J6" s="46"/>
      <c r="K6" s="46"/>
      <c r="L6" s="46"/>
      <c r="M6" s="46"/>
      <c r="N6" s="46"/>
      <c r="O6" s="46"/>
      <c r="P6" s="46"/>
      <c r="Q6" s="46"/>
      <c r="R6" s="46"/>
      <c r="S6" s="46"/>
      <c r="T6" s="46"/>
      <c r="U6" s="46"/>
      <c r="V6" s="46"/>
      <c r="W6" s="46"/>
      <c r="X6" s="46"/>
      <c r="Y6" s="46"/>
      <c r="Z6" s="46"/>
    </row>
    <row r="8" spans="2:26">
      <c r="B8" t="s">
        <v>236</v>
      </c>
    </row>
    <row r="9" spans="2:26">
      <c r="B9" t="s">
        <v>237</v>
      </c>
    </row>
    <row r="10" spans="2:26">
      <c r="B10" t="s">
        <v>238</v>
      </c>
    </row>
    <row r="12" spans="2:26">
      <c r="B12" t="s">
        <v>239</v>
      </c>
    </row>
    <row r="13" spans="2:26">
      <c r="C13" t="s">
        <v>240</v>
      </c>
    </row>
    <row r="14" spans="2:26">
      <c r="C14" t="s">
        <v>242</v>
      </c>
    </row>
    <row r="15" spans="2:26">
      <c r="C15" t="s">
        <v>241</v>
      </c>
    </row>
    <row r="17" spans="2:26">
      <c r="B17" t="s">
        <v>650</v>
      </c>
    </row>
    <row r="18" spans="2:26">
      <c r="B18" t="s">
        <v>651</v>
      </c>
    </row>
    <row r="24" spans="2:26">
      <c r="B24" s="47" t="s">
        <v>649</v>
      </c>
      <c r="C24" s="47"/>
      <c r="D24" s="47"/>
      <c r="E24" s="47"/>
      <c r="F24" s="47"/>
      <c r="G24" s="47"/>
      <c r="H24" s="47"/>
      <c r="I24" s="47"/>
      <c r="J24" s="47"/>
      <c r="K24" s="47"/>
      <c r="L24" s="47"/>
      <c r="M24" s="47"/>
      <c r="N24" s="47"/>
      <c r="O24" s="47"/>
      <c r="P24" s="47"/>
      <c r="Q24" s="47"/>
      <c r="R24" s="47"/>
      <c r="S24" s="47"/>
      <c r="T24" s="47"/>
      <c r="U24" s="47"/>
      <c r="V24" s="47"/>
      <c r="W24" s="47"/>
      <c r="X24" s="47"/>
      <c r="Y24" s="47"/>
      <c r="Z24" s="47"/>
    </row>
    <row r="25" spans="2:26">
      <c r="B25" s="47"/>
      <c r="C25" s="47"/>
      <c r="D25" s="47"/>
      <c r="E25" s="47"/>
      <c r="F25" s="47"/>
      <c r="G25" s="47"/>
      <c r="H25" s="47"/>
      <c r="I25" s="47"/>
      <c r="J25" s="47"/>
      <c r="K25" s="47"/>
      <c r="L25" s="47"/>
      <c r="M25" s="47"/>
      <c r="N25" s="47"/>
      <c r="O25" s="47"/>
      <c r="P25" s="47"/>
      <c r="Q25" s="47"/>
      <c r="R25" s="47"/>
      <c r="S25" s="47"/>
      <c r="T25" s="47"/>
      <c r="U25" s="47"/>
      <c r="V25" s="47"/>
      <c r="W25" s="47"/>
      <c r="X25" s="47"/>
      <c r="Y25" s="47"/>
      <c r="Z25" s="47"/>
    </row>
  </sheetData>
  <mergeCells count="3">
    <mergeCell ref="B2:Z5"/>
    <mergeCell ref="B6:Z6"/>
    <mergeCell ref="B24:Z25"/>
  </mergeCells>
  <phoneticPr fontId="1"/>
  <pageMargins left="0.70000000000000007" right="0.70000000000000007" top="0.75000000000000011" bottom="0.75000000000000011" header="0.30000000000000004" footer="0.30000000000000004"/>
  <pageSetup paperSize="8" orientation="landscape" horizontalDpi="4294967293" verticalDpi="429496729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I104"/>
  <sheetViews>
    <sheetView showGridLines="0" topLeftCell="F61" zoomScale="75" zoomScaleNormal="75" zoomScalePageLayoutView="75" workbookViewId="0">
      <selection activeCell="B2" sqref="B2:B10"/>
    </sheetView>
  </sheetViews>
  <sheetFormatPr baseColWidth="12" defaultColWidth="8.83203125" defaultRowHeight="17" x14ac:dyDescent="0"/>
  <cols>
    <col min="1" max="1" width="2.6640625" customWidth="1"/>
    <col min="2" max="2" width="41.83203125" customWidth="1"/>
    <col min="3" max="54" width="3.1640625" customWidth="1"/>
    <col min="55" max="87" width="3.1640625" style="14" customWidth="1"/>
    <col min="88" max="108" width="3.1640625" customWidth="1"/>
  </cols>
  <sheetData>
    <row r="1" spans="2:72" ht="18" thickBot="1"/>
    <row r="2" spans="2:72">
      <c r="B2" s="211" t="s">
        <v>210</v>
      </c>
      <c r="D2" t="s">
        <v>211</v>
      </c>
    </row>
    <row r="3" spans="2:72">
      <c r="B3" s="212"/>
      <c r="D3" t="s">
        <v>214</v>
      </c>
      <c r="E3" t="s">
        <v>215</v>
      </c>
    </row>
    <row r="4" spans="2:72">
      <c r="B4" s="212"/>
      <c r="D4" t="s">
        <v>212</v>
      </c>
      <c r="E4" s="214"/>
      <c r="F4" s="215"/>
      <c r="G4" t="s">
        <v>220</v>
      </c>
    </row>
    <row r="5" spans="2:72">
      <c r="B5" s="212"/>
      <c r="D5" t="s">
        <v>213</v>
      </c>
      <c r="E5" s="2" t="s">
        <v>219</v>
      </c>
      <c r="F5" s="26"/>
    </row>
    <row r="6" spans="2:72">
      <c r="B6" s="212"/>
      <c r="D6" t="s">
        <v>647</v>
      </c>
    </row>
    <row r="7" spans="2:72">
      <c r="B7" s="212"/>
      <c r="D7" t="s">
        <v>216</v>
      </c>
      <c r="BB7" t="s">
        <v>601</v>
      </c>
    </row>
    <row r="8" spans="2:72">
      <c r="B8" s="212"/>
      <c r="D8" t="s">
        <v>217</v>
      </c>
      <c r="BB8" t="s">
        <v>602</v>
      </c>
    </row>
    <row r="9" spans="2:72">
      <c r="B9" s="212"/>
      <c r="D9" t="s">
        <v>218</v>
      </c>
    </row>
    <row r="10" spans="2:72" ht="18" thickBot="1">
      <c r="B10" s="213"/>
    </row>
    <row r="11" spans="2:72" ht="18" thickBot="1">
      <c r="AM11" t="s">
        <v>595</v>
      </c>
      <c r="BB11" s="39" t="s">
        <v>600</v>
      </c>
    </row>
    <row r="12" spans="2:72">
      <c r="B12" s="24" t="s">
        <v>205</v>
      </c>
      <c r="D12" s="80" t="s">
        <v>158</v>
      </c>
      <c r="E12" s="81"/>
      <c r="F12" s="81"/>
      <c r="G12" s="81"/>
      <c r="H12" s="81"/>
      <c r="I12" s="81"/>
      <c r="J12" s="81"/>
      <c r="K12" s="81"/>
      <c r="L12" s="81"/>
      <c r="M12" s="81"/>
      <c r="N12" s="81"/>
      <c r="O12" s="81"/>
      <c r="P12" s="81"/>
      <c r="Q12" s="81"/>
      <c r="R12" s="81"/>
      <c r="S12" s="81"/>
      <c r="T12" s="81"/>
      <c r="U12" s="81"/>
      <c r="V12" s="81"/>
      <c r="W12" s="81"/>
      <c r="X12" s="82"/>
      <c r="Y12" s="92" t="s">
        <v>144</v>
      </c>
      <c r="Z12" s="93"/>
      <c r="AA12" s="93"/>
      <c r="AB12" s="93" t="s">
        <v>147</v>
      </c>
      <c r="AC12" s="93"/>
      <c r="AD12" s="93"/>
      <c r="AE12" s="93" t="s">
        <v>149</v>
      </c>
      <c r="AF12" s="93"/>
      <c r="AG12" s="93"/>
      <c r="AH12" s="93" t="s">
        <v>151</v>
      </c>
      <c r="AI12" s="93"/>
      <c r="AJ12" s="94"/>
      <c r="AK12" s="14"/>
      <c r="AM12" s="198" t="s">
        <v>50</v>
      </c>
      <c r="AN12" s="199"/>
      <c r="AO12" s="200"/>
      <c r="AP12" s="207" t="s">
        <v>51</v>
      </c>
      <c r="AQ12" s="198" t="s">
        <v>52</v>
      </c>
      <c r="AR12" s="199"/>
      <c r="AS12" s="199"/>
      <c r="AT12" s="199"/>
      <c r="AU12" s="199"/>
      <c r="AV12" s="199"/>
      <c r="AW12" s="200"/>
      <c r="AX12" s="198" t="s">
        <v>47</v>
      </c>
      <c r="AY12" s="199"/>
      <c r="AZ12" s="200"/>
      <c r="BA12" s="8"/>
      <c r="BB12" s="39" t="s">
        <v>603</v>
      </c>
      <c r="BL12" s="14" t="s">
        <v>609</v>
      </c>
      <c r="BO12" s="235">
        <v>910</v>
      </c>
      <c r="BP12" s="235"/>
      <c r="BQ12" s="235"/>
      <c r="BR12" s="14" t="s">
        <v>608</v>
      </c>
      <c r="BT12" s="14" t="s">
        <v>610</v>
      </c>
    </row>
    <row r="13" spans="2:72">
      <c r="B13" s="21" t="s">
        <v>207</v>
      </c>
      <c r="D13" s="83"/>
      <c r="E13" s="84"/>
      <c r="F13" s="84"/>
      <c r="G13" s="84"/>
      <c r="H13" s="84"/>
      <c r="I13" s="84"/>
      <c r="J13" s="84"/>
      <c r="K13" s="84"/>
      <c r="L13" s="84"/>
      <c r="M13" s="84"/>
      <c r="N13" s="84"/>
      <c r="O13" s="84"/>
      <c r="P13" s="84"/>
      <c r="Q13" s="84"/>
      <c r="R13" s="84"/>
      <c r="S13" s="84"/>
      <c r="T13" s="84"/>
      <c r="U13" s="84"/>
      <c r="V13" s="84"/>
      <c r="W13" s="84"/>
      <c r="X13" s="85"/>
      <c r="Y13" s="89" t="s">
        <v>145</v>
      </c>
      <c r="Z13" s="73"/>
      <c r="AA13" s="73"/>
      <c r="AB13" s="73" t="s">
        <v>145</v>
      </c>
      <c r="AC13" s="73"/>
      <c r="AD13" s="73"/>
      <c r="AE13" s="73" t="s">
        <v>150</v>
      </c>
      <c r="AF13" s="73"/>
      <c r="AG13" s="73"/>
      <c r="AH13" s="73" t="s">
        <v>150</v>
      </c>
      <c r="AI13" s="73"/>
      <c r="AJ13" s="90"/>
      <c r="AK13" s="14"/>
      <c r="AM13" s="204"/>
      <c r="AN13" s="205"/>
      <c r="AO13" s="206"/>
      <c r="AP13" s="76"/>
      <c r="AQ13" s="201"/>
      <c r="AR13" s="202"/>
      <c r="AS13" s="202"/>
      <c r="AT13" s="202"/>
      <c r="AU13" s="202"/>
      <c r="AV13" s="202"/>
      <c r="AW13" s="203"/>
      <c r="AX13" s="201"/>
      <c r="AY13" s="202"/>
      <c r="AZ13" s="203"/>
      <c r="BA13" s="8"/>
      <c r="BB13" s="39"/>
    </row>
    <row r="14" spans="2:72" ht="18" thickBot="1">
      <c r="B14" s="25" t="s">
        <v>208</v>
      </c>
      <c r="D14" s="86"/>
      <c r="E14" s="87"/>
      <c r="F14" s="87"/>
      <c r="G14" s="87"/>
      <c r="H14" s="87"/>
      <c r="I14" s="87"/>
      <c r="J14" s="87"/>
      <c r="K14" s="87"/>
      <c r="L14" s="87"/>
      <c r="M14" s="87"/>
      <c r="N14" s="87"/>
      <c r="O14" s="87"/>
      <c r="P14" s="87"/>
      <c r="Q14" s="87"/>
      <c r="R14" s="87"/>
      <c r="S14" s="87"/>
      <c r="T14" s="87"/>
      <c r="U14" s="87"/>
      <c r="V14" s="87"/>
      <c r="W14" s="87"/>
      <c r="X14" s="88"/>
      <c r="Y14" s="71" t="s">
        <v>146</v>
      </c>
      <c r="Z14" s="72"/>
      <c r="AA14" s="72"/>
      <c r="AB14" s="72" t="s">
        <v>148</v>
      </c>
      <c r="AC14" s="72"/>
      <c r="AD14" s="72"/>
      <c r="AE14" s="72" t="s">
        <v>146</v>
      </c>
      <c r="AF14" s="72"/>
      <c r="AG14" s="72"/>
      <c r="AH14" s="72" t="s">
        <v>148</v>
      </c>
      <c r="AI14" s="72"/>
      <c r="AJ14" s="91"/>
      <c r="AK14" s="14"/>
      <c r="AM14" s="198" t="s">
        <v>53</v>
      </c>
      <c r="AN14" s="199"/>
      <c r="AO14" s="200"/>
      <c r="AP14" s="4">
        <v>1</v>
      </c>
      <c r="AQ14" s="111" t="s">
        <v>54</v>
      </c>
      <c r="AR14" s="112"/>
      <c r="AS14" s="112"/>
      <c r="AT14" s="112"/>
      <c r="AU14" s="112"/>
      <c r="AV14" s="112"/>
      <c r="AW14" s="113"/>
      <c r="AX14" s="208" t="s">
        <v>49</v>
      </c>
      <c r="AY14" s="209"/>
      <c r="AZ14" s="210"/>
      <c r="BA14" s="13"/>
      <c r="BC14" s="14" t="s">
        <v>604</v>
      </c>
      <c r="BO14" s="233">
        <v>150</v>
      </c>
      <c r="BP14" s="233"/>
      <c r="BQ14" s="233"/>
      <c r="BR14" s="14" t="s">
        <v>608</v>
      </c>
      <c r="BT14" s="14" t="s">
        <v>618</v>
      </c>
    </row>
    <row r="15" spans="2:72">
      <c r="D15" s="71" t="s">
        <v>125</v>
      </c>
      <c r="E15" s="72"/>
      <c r="F15" s="72"/>
      <c r="G15" s="72"/>
      <c r="H15" s="72"/>
      <c r="I15" s="72"/>
      <c r="J15" s="72" t="s">
        <v>126</v>
      </c>
      <c r="K15" s="72"/>
      <c r="L15" s="72"/>
      <c r="M15" s="72"/>
      <c r="N15" s="72"/>
      <c r="O15" s="72"/>
      <c r="P15" s="72"/>
      <c r="Q15" s="72"/>
      <c r="R15" s="72"/>
      <c r="S15" s="73" t="s">
        <v>138</v>
      </c>
      <c r="T15" s="73"/>
      <c r="U15" s="73"/>
      <c r="V15" s="73" t="s">
        <v>137</v>
      </c>
      <c r="W15" s="73"/>
      <c r="X15" s="73"/>
      <c r="Y15" s="74" t="s">
        <v>48</v>
      </c>
      <c r="Z15" s="74"/>
      <c r="AA15" s="74"/>
      <c r="AB15" s="74" t="s">
        <v>48</v>
      </c>
      <c r="AC15" s="74"/>
      <c r="AD15" s="74"/>
      <c r="AE15" s="74" t="s">
        <v>48</v>
      </c>
      <c r="AF15" s="74"/>
      <c r="AG15" s="74"/>
      <c r="AH15" s="74" t="s">
        <v>48</v>
      </c>
      <c r="AI15" s="74"/>
      <c r="AJ15" s="75"/>
      <c r="AK15" s="14"/>
      <c r="AM15" s="201"/>
      <c r="AN15" s="202"/>
      <c r="AO15" s="203"/>
      <c r="AP15" s="5">
        <v>2</v>
      </c>
      <c r="AQ15" s="96" t="s">
        <v>57</v>
      </c>
      <c r="AR15" s="97"/>
      <c r="AS15" s="97"/>
      <c r="AT15" s="97"/>
      <c r="AU15" s="97"/>
      <c r="AV15" s="97"/>
      <c r="AW15" s="98"/>
      <c r="AX15" s="153">
        <v>0.05</v>
      </c>
      <c r="AY15" s="154"/>
      <c r="AZ15" s="155"/>
      <c r="BA15" s="6"/>
      <c r="BC15" s="14" t="s">
        <v>605</v>
      </c>
      <c r="BO15" s="234">
        <f>BO12-BO14</f>
        <v>760</v>
      </c>
      <c r="BP15" s="234"/>
      <c r="BQ15" s="234"/>
      <c r="BR15" s="14" t="s">
        <v>608</v>
      </c>
    </row>
    <row r="16" spans="2:72">
      <c r="D16" s="63"/>
      <c r="E16" s="64"/>
      <c r="F16" s="64"/>
      <c r="G16" s="64"/>
      <c r="H16" s="64"/>
      <c r="I16" s="64"/>
      <c r="J16" s="64"/>
      <c r="K16" s="64"/>
      <c r="L16" s="64"/>
      <c r="M16" s="64"/>
      <c r="N16" s="64"/>
      <c r="O16" s="64"/>
      <c r="P16" s="64"/>
      <c r="Q16" s="64"/>
      <c r="R16" s="64"/>
      <c r="S16" s="73" t="s">
        <v>119</v>
      </c>
      <c r="T16" s="73"/>
      <c r="U16" s="73"/>
      <c r="V16" s="73" t="s">
        <v>139</v>
      </c>
      <c r="W16" s="73"/>
      <c r="X16" s="73"/>
      <c r="Y16" s="76" t="s">
        <v>142</v>
      </c>
      <c r="Z16" s="76"/>
      <c r="AA16" s="76"/>
      <c r="AB16" s="76" t="s">
        <v>142</v>
      </c>
      <c r="AC16" s="76"/>
      <c r="AD16" s="76"/>
      <c r="AE16" s="76" t="s">
        <v>142</v>
      </c>
      <c r="AF16" s="76"/>
      <c r="AG16" s="76"/>
      <c r="AH16" s="76" t="s">
        <v>142</v>
      </c>
      <c r="AI16" s="76"/>
      <c r="AJ16" s="77"/>
      <c r="AK16" s="14"/>
      <c r="AM16" s="201"/>
      <c r="AN16" s="202"/>
      <c r="AO16" s="203"/>
      <c r="AP16" s="5">
        <v>3</v>
      </c>
      <c r="AQ16" s="96" t="s">
        <v>59</v>
      </c>
      <c r="AR16" s="97"/>
      <c r="AS16" s="97"/>
      <c r="AT16" s="97"/>
      <c r="AU16" s="97"/>
      <c r="AV16" s="97"/>
      <c r="AW16" s="98"/>
      <c r="AX16" s="153">
        <v>4.4999999999999998E-2</v>
      </c>
      <c r="AY16" s="154"/>
      <c r="AZ16" s="155"/>
      <c r="BA16" s="6"/>
      <c r="BO16" s="41"/>
      <c r="BP16" s="41"/>
      <c r="BQ16" s="41"/>
    </row>
    <row r="17" spans="4:72">
      <c r="D17" s="63"/>
      <c r="E17" s="64"/>
      <c r="F17" s="64"/>
      <c r="G17" s="64"/>
      <c r="H17" s="64"/>
      <c r="I17" s="64"/>
      <c r="J17" s="64"/>
      <c r="K17" s="64"/>
      <c r="L17" s="64"/>
      <c r="M17" s="64"/>
      <c r="N17" s="64"/>
      <c r="O17" s="64"/>
      <c r="P17" s="64"/>
      <c r="Q17" s="64"/>
      <c r="R17" s="64"/>
      <c r="S17" s="72" t="s">
        <v>141</v>
      </c>
      <c r="T17" s="72"/>
      <c r="U17" s="72"/>
      <c r="V17" s="72" t="s">
        <v>140</v>
      </c>
      <c r="W17" s="72"/>
      <c r="X17" s="72"/>
      <c r="Y17" s="78" t="s">
        <v>8</v>
      </c>
      <c r="Z17" s="78"/>
      <c r="AA17" s="78"/>
      <c r="AB17" s="78" t="s">
        <v>8</v>
      </c>
      <c r="AC17" s="78"/>
      <c r="AD17" s="78"/>
      <c r="AE17" s="78" t="s">
        <v>8</v>
      </c>
      <c r="AF17" s="78"/>
      <c r="AG17" s="78"/>
      <c r="AH17" s="78" t="s">
        <v>8</v>
      </c>
      <c r="AI17" s="78"/>
      <c r="AJ17" s="79"/>
      <c r="AK17" s="14"/>
      <c r="AM17" s="201"/>
      <c r="AN17" s="202"/>
      <c r="AO17" s="203"/>
      <c r="AP17" s="5">
        <v>4</v>
      </c>
      <c r="AQ17" s="96" t="s">
        <v>61</v>
      </c>
      <c r="AR17" s="97"/>
      <c r="AS17" s="97"/>
      <c r="AT17" s="97"/>
      <c r="AU17" s="97"/>
      <c r="AV17" s="97"/>
      <c r="AW17" s="98"/>
      <c r="AX17" s="153">
        <v>3.7999999999999999E-2</v>
      </c>
      <c r="AY17" s="154"/>
      <c r="AZ17" s="155"/>
      <c r="BA17" s="6"/>
      <c r="BC17" s="14" t="s">
        <v>606</v>
      </c>
      <c r="BO17" s="233">
        <v>120</v>
      </c>
      <c r="BP17" s="233"/>
      <c r="BQ17" s="233"/>
      <c r="BR17" s="14" t="s">
        <v>608</v>
      </c>
      <c r="BT17" s="14" t="s">
        <v>611</v>
      </c>
    </row>
    <row r="18" spans="4:72">
      <c r="D18" s="63" t="s">
        <v>132</v>
      </c>
      <c r="E18" s="64"/>
      <c r="F18" s="64"/>
      <c r="G18" s="64"/>
      <c r="H18" s="64"/>
      <c r="I18" s="64"/>
      <c r="J18" s="64" t="s">
        <v>11</v>
      </c>
      <c r="K18" s="64"/>
      <c r="L18" s="65" t="s">
        <v>128</v>
      </c>
      <c r="M18" s="65"/>
      <c r="N18" s="65"/>
      <c r="O18" s="65"/>
      <c r="P18" s="65"/>
      <c r="Q18" s="65"/>
      <c r="R18" s="65"/>
      <c r="S18" s="66" t="s">
        <v>11</v>
      </c>
      <c r="T18" s="66"/>
      <c r="U18" s="66"/>
      <c r="V18" s="66" t="s">
        <v>11</v>
      </c>
      <c r="W18" s="66"/>
      <c r="X18" s="66"/>
      <c r="Y18" s="66">
        <v>0.11</v>
      </c>
      <c r="Z18" s="66"/>
      <c r="AA18" s="66"/>
      <c r="AB18" s="66">
        <v>0.11</v>
      </c>
      <c r="AC18" s="66"/>
      <c r="AD18" s="66"/>
      <c r="AE18" s="66">
        <v>0.11</v>
      </c>
      <c r="AF18" s="66"/>
      <c r="AG18" s="66"/>
      <c r="AH18" s="66">
        <v>0.11</v>
      </c>
      <c r="AI18" s="66"/>
      <c r="AJ18" s="67"/>
      <c r="AK18" s="14"/>
      <c r="AM18" s="201"/>
      <c r="AN18" s="202"/>
      <c r="AO18" s="203"/>
      <c r="AP18" s="5">
        <v>5</v>
      </c>
      <c r="AQ18" s="96" t="s">
        <v>63</v>
      </c>
      <c r="AR18" s="97"/>
      <c r="AS18" s="97"/>
      <c r="AT18" s="97"/>
      <c r="AU18" s="97"/>
      <c r="AV18" s="97"/>
      <c r="AW18" s="98"/>
      <c r="AX18" s="153">
        <v>3.7999999999999999E-2</v>
      </c>
      <c r="AY18" s="154"/>
      <c r="AZ18" s="155"/>
      <c r="BA18" s="6"/>
      <c r="BC18" s="14" t="s">
        <v>607</v>
      </c>
      <c r="BO18" s="234">
        <f>BO12-BO17</f>
        <v>790</v>
      </c>
      <c r="BP18" s="234"/>
      <c r="BQ18" s="234"/>
      <c r="BR18" s="14" t="s">
        <v>608</v>
      </c>
    </row>
    <row r="19" spans="4:72">
      <c r="D19" s="19" t="s">
        <v>116</v>
      </c>
      <c r="E19" s="64" t="s">
        <v>134</v>
      </c>
      <c r="F19" s="64"/>
      <c r="G19" s="64"/>
      <c r="H19" s="64"/>
      <c r="I19" s="64"/>
      <c r="J19" s="68"/>
      <c r="K19" s="68"/>
      <c r="L19" s="65" t="str">
        <f t="shared" ref="L19:L27" si="0">IF(J19=0,"",LOOKUP(J19,$AP$14:$AP$93,$AQ$14:$AQ$93))</f>
        <v/>
      </c>
      <c r="M19" s="65"/>
      <c r="N19" s="65"/>
      <c r="O19" s="65"/>
      <c r="P19" s="65"/>
      <c r="Q19" s="65"/>
      <c r="R19" s="65"/>
      <c r="S19" s="69"/>
      <c r="T19" s="69"/>
      <c r="U19" s="69"/>
      <c r="V19" s="70" t="str">
        <f t="shared" ref="V19:V27" si="1">IF(J19=0,"-",LOOKUP(J19,$AP$14:$AP$93,$AX$14:$AX$93))</f>
        <v>-</v>
      </c>
      <c r="W19" s="70"/>
      <c r="X19" s="70"/>
      <c r="Y19" s="66" t="str">
        <f>IF($J19=0,"-",($S19/1000)/$V19)</f>
        <v>-</v>
      </c>
      <c r="Z19" s="66"/>
      <c r="AA19" s="66"/>
      <c r="AB19" s="66" t="str">
        <f t="shared" ref="AB19:AB20" si="2">IF($J19=0,"-",($S19/1000)/$V19)</f>
        <v>-</v>
      </c>
      <c r="AC19" s="66"/>
      <c r="AD19" s="66"/>
      <c r="AE19" s="66" t="str">
        <f t="shared" ref="AE19:AE20" si="3">IF($J19=0,"-",($S19/1000)/$V19)</f>
        <v>-</v>
      </c>
      <c r="AF19" s="66"/>
      <c r="AG19" s="66"/>
      <c r="AH19" s="66" t="str">
        <f t="shared" ref="AH19:AH20" si="4">IF($J19=0,"-",($S19/1000)/$V19)</f>
        <v>-</v>
      </c>
      <c r="AI19" s="66"/>
      <c r="AJ19" s="67"/>
      <c r="AK19" s="14"/>
      <c r="AM19" s="201"/>
      <c r="AN19" s="202"/>
      <c r="AO19" s="203"/>
      <c r="AP19" s="5">
        <v>6</v>
      </c>
      <c r="AQ19" s="96" t="s">
        <v>65</v>
      </c>
      <c r="AR19" s="97"/>
      <c r="AS19" s="97"/>
      <c r="AT19" s="97"/>
      <c r="AU19" s="97"/>
      <c r="AV19" s="97"/>
      <c r="AW19" s="98"/>
      <c r="AX19" s="153">
        <v>3.5999999999999997E-2</v>
      </c>
      <c r="AY19" s="154"/>
      <c r="AZ19" s="155"/>
      <c r="BA19" s="6"/>
    </row>
    <row r="20" spans="4:72">
      <c r="D20" s="19" t="s">
        <v>117</v>
      </c>
      <c r="E20" s="64" t="s">
        <v>135</v>
      </c>
      <c r="F20" s="64"/>
      <c r="G20" s="64"/>
      <c r="H20" s="64"/>
      <c r="I20" s="64"/>
      <c r="J20" s="68"/>
      <c r="K20" s="68"/>
      <c r="L20" s="65" t="str">
        <f t="shared" si="0"/>
        <v/>
      </c>
      <c r="M20" s="65"/>
      <c r="N20" s="65"/>
      <c r="O20" s="65"/>
      <c r="P20" s="65"/>
      <c r="Q20" s="65"/>
      <c r="R20" s="65"/>
      <c r="S20" s="69"/>
      <c r="T20" s="69"/>
      <c r="U20" s="69"/>
      <c r="V20" s="70" t="str">
        <f t="shared" si="1"/>
        <v>-</v>
      </c>
      <c r="W20" s="70"/>
      <c r="X20" s="70"/>
      <c r="Y20" s="66" t="str">
        <f>IF($J20=0,"-",($S20/1000)/$V20)</f>
        <v>-</v>
      </c>
      <c r="Z20" s="66"/>
      <c r="AA20" s="66"/>
      <c r="AB20" s="66" t="str">
        <f t="shared" si="2"/>
        <v>-</v>
      </c>
      <c r="AC20" s="66"/>
      <c r="AD20" s="66"/>
      <c r="AE20" s="66" t="str">
        <f t="shared" si="3"/>
        <v>-</v>
      </c>
      <c r="AF20" s="66"/>
      <c r="AG20" s="66"/>
      <c r="AH20" s="66" t="str">
        <f t="shared" si="4"/>
        <v>-</v>
      </c>
      <c r="AI20" s="66"/>
      <c r="AJ20" s="67"/>
      <c r="AK20" s="14"/>
      <c r="AM20" s="201"/>
      <c r="AN20" s="202"/>
      <c r="AO20" s="203"/>
      <c r="AP20" s="5">
        <v>7</v>
      </c>
      <c r="AQ20" s="96" t="s">
        <v>68</v>
      </c>
      <c r="AR20" s="97"/>
      <c r="AS20" s="97"/>
      <c r="AT20" s="97"/>
      <c r="AU20" s="97"/>
      <c r="AV20" s="97"/>
      <c r="AW20" s="98"/>
      <c r="AX20" s="153">
        <v>3.5000000000000003E-2</v>
      </c>
      <c r="AY20" s="154"/>
      <c r="AZ20" s="155"/>
      <c r="BA20" s="6"/>
      <c r="BC20" s="14" t="s">
        <v>612</v>
      </c>
    </row>
    <row r="21" spans="4:72">
      <c r="D21" s="63" t="s">
        <v>120</v>
      </c>
      <c r="E21" s="64" t="s">
        <v>123</v>
      </c>
      <c r="F21" s="64"/>
      <c r="G21" s="64" t="s">
        <v>131</v>
      </c>
      <c r="H21" s="64"/>
      <c r="I21" s="64"/>
      <c r="J21" s="68"/>
      <c r="K21" s="68"/>
      <c r="L21" s="65" t="str">
        <f t="shared" si="0"/>
        <v/>
      </c>
      <c r="M21" s="65"/>
      <c r="N21" s="65"/>
      <c r="O21" s="65"/>
      <c r="P21" s="65"/>
      <c r="Q21" s="65"/>
      <c r="R21" s="65"/>
      <c r="S21" s="69"/>
      <c r="T21" s="69"/>
      <c r="U21" s="69"/>
      <c r="V21" s="70" t="str">
        <f t="shared" si="1"/>
        <v>-</v>
      </c>
      <c r="W21" s="70"/>
      <c r="X21" s="70"/>
      <c r="Y21" s="66" t="s">
        <v>152</v>
      </c>
      <c r="Z21" s="66"/>
      <c r="AA21" s="66"/>
      <c r="AB21" s="66" t="s">
        <v>153</v>
      </c>
      <c r="AC21" s="66"/>
      <c r="AD21" s="66"/>
      <c r="AE21" s="66" t="str">
        <f>IF($J21=0,"-",($S21/1000)/$V21)</f>
        <v>-</v>
      </c>
      <c r="AF21" s="66"/>
      <c r="AG21" s="66"/>
      <c r="AH21" s="66" t="str">
        <f>IF($J21=0,"-",($S21/1000)/$V21)</f>
        <v>-</v>
      </c>
      <c r="AI21" s="66"/>
      <c r="AJ21" s="67"/>
      <c r="AK21" s="14"/>
      <c r="AM21" s="201"/>
      <c r="AN21" s="202"/>
      <c r="AO21" s="203"/>
      <c r="AP21" s="5">
        <v>8</v>
      </c>
      <c r="AQ21" s="96" t="s">
        <v>70</v>
      </c>
      <c r="AR21" s="97"/>
      <c r="AS21" s="97"/>
      <c r="AT21" s="97"/>
      <c r="AU21" s="97"/>
      <c r="AV21" s="97"/>
      <c r="AW21" s="98"/>
      <c r="AX21" s="153">
        <v>3.4000000000000002E-2</v>
      </c>
      <c r="AY21" s="154"/>
      <c r="AZ21" s="155"/>
      <c r="BA21" s="6"/>
      <c r="BD21" s="234">
        <f>IF(BO14&lt;BO17,BO12-BO17,BO15)</f>
        <v>760</v>
      </c>
      <c r="BE21" s="234"/>
      <c r="BF21" s="234"/>
      <c r="BG21" s="22" t="s">
        <v>616</v>
      </c>
      <c r="BH21" s="236">
        <f>BO12</f>
        <v>910</v>
      </c>
      <c r="BI21" s="237"/>
      <c r="BJ21" s="237"/>
      <c r="BK21" s="22" t="s">
        <v>617</v>
      </c>
      <c r="BL21" s="238">
        <f>BD21/BH21</f>
        <v>0.8351648351648352</v>
      </c>
      <c r="BM21" s="238"/>
      <c r="BN21" s="238"/>
    </row>
    <row r="22" spans="4:72">
      <c r="D22" s="63"/>
      <c r="E22" s="64"/>
      <c r="F22" s="64"/>
      <c r="G22" s="64" t="s">
        <v>130</v>
      </c>
      <c r="H22" s="64"/>
      <c r="I22" s="64"/>
      <c r="J22" s="68"/>
      <c r="K22" s="68"/>
      <c r="L22" s="65" t="str">
        <f t="shared" si="0"/>
        <v/>
      </c>
      <c r="M22" s="65"/>
      <c r="N22" s="65"/>
      <c r="O22" s="65"/>
      <c r="P22" s="65"/>
      <c r="Q22" s="65"/>
      <c r="R22" s="65"/>
      <c r="S22" s="69"/>
      <c r="T22" s="69"/>
      <c r="U22" s="69"/>
      <c r="V22" s="70" t="str">
        <f t="shared" si="1"/>
        <v>-</v>
      </c>
      <c r="W22" s="70"/>
      <c r="X22" s="70"/>
      <c r="Y22" s="66" t="str">
        <f>IF($J22=0,"-",($S22/1000)/$V22)</f>
        <v>-</v>
      </c>
      <c r="Z22" s="66"/>
      <c r="AA22" s="66"/>
      <c r="AB22" s="66" t="str">
        <f>IF($J22=0,"-",($S22/1000)/$V22)</f>
        <v>-</v>
      </c>
      <c r="AC22" s="66"/>
      <c r="AD22" s="66"/>
      <c r="AE22" s="66" t="s">
        <v>152</v>
      </c>
      <c r="AF22" s="66"/>
      <c r="AG22" s="66"/>
      <c r="AH22" s="66" t="s">
        <v>152</v>
      </c>
      <c r="AI22" s="66"/>
      <c r="AJ22" s="67"/>
      <c r="AK22" s="14"/>
      <c r="AM22" s="201"/>
      <c r="AN22" s="202"/>
      <c r="AO22" s="203"/>
      <c r="AP22" s="5">
        <v>9</v>
      </c>
      <c r="AQ22" s="96" t="s">
        <v>72</v>
      </c>
      <c r="AR22" s="97"/>
      <c r="AS22" s="97"/>
      <c r="AT22" s="97"/>
      <c r="AU22" s="97"/>
      <c r="AV22" s="97"/>
      <c r="AW22" s="98"/>
      <c r="AX22" s="153">
        <v>3.5999999999999997E-2</v>
      </c>
      <c r="AY22" s="154"/>
      <c r="AZ22" s="155"/>
      <c r="BA22" s="6"/>
    </row>
    <row r="23" spans="4:72">
      <c r="D23" s="20" t="s">
        <v>160</v>
      </c>
      <c r="E23" s="64" t="s">
        <v>159</v>
      </c>
      <c r="F23" s="64"/>
      <c r="G23" s="64"/>
      <c r="H23" s="64"/>
      <c r="I23" s="64"/>
      <c r="J23" s="68"/>
      <c r="K23" s="68"/>
      <c r="L23" s="65" t="str">
        <f t="shared" si="0"/>
        <v/>
      </c>
      <c r="M23" s="65"/>
      <c r="N23" s="65"/>
      <c r="O23" s="65"/>
      <c r="P23" s="65"/>
      <c r="Q23" s="65"/>
      <c r="R23" s="65"/>
      <c r="S23" s="69"/>
      <c r="T23" s="69"/>
      <c r="U23" s="69"/>
      <c r="V23" s="70" t="str">
        <f t="shared" si="1"/>
        <v>-</v>
      </c>
      <c r="W23" s="70"/>
      <c r="X23" s="70"/>
      <c r="Y23" s="66" t="str">
        <f>IF($J23=0,"-",($S23/1000)/$V23)</f>
        <v>-</v>
      </c>
      <c r="Z23" s="66"/>
      <c r="AA23" s="66"/>
      <c r="AB23" s="66" t="str">
        <f t="shared" ref="AB23" si="5">IF($J23=0,"-",($S23/1000)/$V23)</f>
        <v>-</v>
      </c>
      <c r="AC23" s="66"/>
      <c r="AD23" s="66"/>
      <c r="AE23" s="66" t="str">
        <f t="shared" ref="AE23" si="6">IF($J23=0,"-",($S23/1000)/$V23)</f>
        <v>-</v>
      </c>
      <c r="AF23" s="66"/>
      <c r="AG23" s="66"/>
      <c r="AH23" s="66" t="str">
        <f t="shared" ref="AH23" si="7">IF($J23=0,"-",($S23/1000)/$V23)</f>
        <v>-</v>
      </c>
      <c r="AI23" s="66"/>
      <c r="AJ23" s="67"/>
      <c r="AK23" s="14"/>
      <c r="AM23" s="201"/>
      <c r="AN23" s="202"/>
      <c r="AO23" s="203"/>
      <c r="AP23" s="5">
        <v>10</v>
      </c>
      <c r="AQ23" s="96" t="s">
        <v>74</v>
      </c>
      <c r="AR23" s="97"/>
      <c r="AS23" s="97"/>
      <c r="AT23" s="97"/>
      <c r="AU23" s="97"/>
      <c r="AV23" s="97"/>
      <c r="AW23" s="98"/>
      <c r="AX23" s="153">
        <v>3.5000000000000003E-2</v>
      </c>
      <c r="AY23" s="154"/>
      <c r="AZ23" s="155"/>
      <c r="BA23" s="6"/>
      <c r="BC23" s="14" t="s">
        <v>613</v>
      </c>
    </row>
    <row r="24" spans="4:72">
      <c r="D24" s="63" t="s">
        <v>121</v>
      </c>
      <c r="E24" s="64" t="s">
        <v>122</v>
      </c>
      <c r="F24" s="64"/>
      <c r="G24" s="64" t="s">
        <v>131</v>
      </c>
      <c r="H24" s="64"/>
      <c r="I24" s="64"/>
      <c r="J24" s="68"/>
      <c r="K24" s="68"/>
      <c r="L24" s="65" t="str">
        <f t="shared" si="0"/>
        <v/>
      </c>
      <c r="M24" s="65"/>
      <c r="N24" s="65"/>
      <c r="O24" s="65"/>
      <c r="P24" s="65"/>
      <c r="Q24" s="65"/>
      <c r="R24" s="65"/>
      <c r="S24" s="69"/>
      <c r="T24" s="69"/>
      <c r="U24" s="69"/>
      <c r="V24" s="70" t="str">
        <f t="shared" si="1"/>
        <v>-</v>
      </c>
      <c r="W24" s="70"/>
      <c r="X24" s="70"/>
      <c r="Y24" s="66" t="s">
        <v>152</v>
      </c>
      <c r="Z24" s="66"/>
      <c r="AA24" s="66"/>
      <c r="AB24" s="66" t="str">
        <f>IF($J24=0,"-",($S24/1000)/$V24)</f>
        <v>-</v>
      </c>
      <c r="AC24" s="66"/>
      <c r="AD24" s="66"/>
      <c r="AE24" s="66" t="s">
        <v>152</v>
      </c>
      <c r="AF24" s="66"/>
      <c r="AG24" s="66"/>
      <c r="AH24" s="66" t="str">
        <f>IF($J24=0,"-",($S24/1000)/$V24)</f>
        <v>-</v>
      </c>
      <c r="AI24" s="66"/>
      <c r="AJ24" s="67"/>
      <c r="AK24" s="14"/>
      <c r="AM24" s="201"/>
      <c r="AN24" s="202"/>
      <c r="AO24" s="203"/>
      <c r="AP24" s="5">
        <v>11</v>
      </c>
      <c r="AQ24" s="96" t="s">
        <v>76</v>
      </c>
      <c r="AR24" s="97"/>
      <c r="AS24" s="97"/>
      <c r="AT24" s="97"/>
      <c r="AU24" s="97"/>
      <c r="AV24" s="97"/>
      <c r="AW24" s="98"/>
      <c r="AX24" s="153">
        <v>3.4000000000000002E-2</v>
      </c>
      <c r="AY24" s="154"/>
      <c r="AZ24" s="155"/>
      <c r="BA24" s="6"/>
      <c r="BD24" s="236">
        <f>IF(BO14&lt;BO17,BO17-BO14,0)</f>
        <v>0</v>
      </c>
      <c r="BE24" s="236"/>
      <c r="BF24" s="236"/>
      <c r="BG24" s="22" t="s">
        <v>616</v>
      </c>
      <c r="BH24" s="236">
        <f>BO12</f>
        <v>910</v>
      </c>
      <c r="BI24" s="237"/>
      <c r="BJ24" s="237"/>
      <c r="BK24" s="22" t="s">
        <v>617</v>
      </c>
      <c r="BL24" s="238">
        <f>BD24/BH24</f>
        <v>0</v>
      </c>
      <c r="BM24" s="238"/>
      <c r="BN24" s="238"/>
    </row>
    <row r="25" spans="4:72">
      <c r="D25" s="63"/>
      <c r="E25" s="64"/>
      <c r="F25" s="64"/>
      <c r="G25" s="64" t="s">
        <v>130</v>
      </c>
      <c r="H25" s="64"/>
      <c r="I25" s="64"/>
      <c r="J25" s="68"/>
      <c r="K25" s="68"/>
      <c r="L25" s="65" t="str">
        <f t="shared" si="0"/>
        <v/>
      </c>
      <c r="M25" s="65"/>
      <c r="N25" s="65"/>
      <c r="O25" s="65"/>
      <c r="P25" s="65"/>
      <c r="Q25" s="65"/>
      <c r="R25" s="65"/>
      <c r="S25" s="69"/>
      <c r="T25" s="69"/>
      <c r="U25" s="69"/>
      <c r="V25" s="70" t="str">
        <f t="shared" si="1"/>
        <v>-</v>
      </c>
      <c r="W25" s="70"/>
      <c r="X25" s="70"/>
      <c r="Y25" s="66" t="str">
        <f>IF($J25=0,"-",($S25/1000)/$V25)</f>
        <v>-</v>
      </c>
      <c r="Z25" s="66"/>
      <c r="AA25" s="66"/>
      <c r="AB25" s="66" t="s">
        <v>152</v>
      </c>
      <c r="AC25" s="66"/>
      <c r="AD25" s="66"/>
      <c r="AE25" s="66" t="str">
        <f>IF($J25=0,"-",($S25/1000)/$V25)</f>
        <v>-</v>
      </c>
      <c r="AF25" s="66"/>
      <c r="AG25" s="66"/>
      <c r="AH25" s="66" t="s">
        <v>154</v>
      </c>
      <c r="AI25" s="66"/>
      <c r="AJ25" s="67"/>
      <c r="AK25" s="14"/>
      <c r="AM25" s="201"/>
      <c r="AN25" s="202"/>
      <c r="AO25" s="203"/>
      <c r="AP25" s="5">
        <v>12</v>
      </c>
      <c r="AQ25" s="96" t="s">
        <v>78</v>
      </c>
      <c r="AR25" s="97"/>
      <c r="AS25" s="97"/>
      <c r="AT25" s="97"/>
      <c r="AU25" s="97"/>
      <c r="AV25" s="97"/>
      <c r="AW25" s="98"/>
      <c r="AX25" s="153">
        <v>3.3000000000000002E-2</v>
      </c>
      <c r="AY25" s="154"/>
      <c r="AZ25" s="155"/>
      <c r="BA25" s="6"/>
    </row>
    <row r="26" spans="4:72">
      <c r="D26" s="19" t="s">
        <v>161</v>
      </c>
      <c r="E26" s="64" t="s">
        <v>135</v>
      </c>
      <c r="F26" s="64"/>
      <c r="G26" s="64"/>
      <c r="H26" s="64"/>
      <c r="I26" s="64"/>
      <c r="J26" s="68"/>
      <c r="K26" s="68"/>
      <c r="L26" s="65" t="str">
        <f t="shared" si="0"/>
        <v/>
      </c>
      <c r="M26" s="65"/>
      <c r="N26" s="65"/>
      <c r="O26" s="65"/>
      <c r="P26" s="65"/>
      <c r="Q26" s="65"/>
      <c r="R26" s="65"/>
      <c r="S26" s="69"/>
      <c r="T26" s="69"/>
      <c r="U26" s="69"/>
      <c r="V26" s="70" t="str">
        <f t="shared" si="1"/>
        <v>-</v>
      </c>
      <c r="W26" s="70"/>
      <c r="X26" s="70"/>
      <c r="Y26" s="66" t="str">
        <f>IF($J26=0,"-",($S26/1000)/$V26)</f>
        <v>-</v>
      </c>
      <c r="Z26" s="66"/>
      <c r="AA26" s="66"/>
      <c r="AB26" s="66" t="str">
        <f t="shared" ref="AB26:AB27" si="8">IF($J26=0,"-",($S26/1000)/$V26)</f>
        <v>-</v>
      </c>
      <c r="AC26" s="66"/>
      <c r="AD26" s="66"/>
      <c r="AE26" s="66" t="str">
        <f t="shared" ref="AE26:AE27" si="9">IF($J26=0,"-",($S26/1000)/$V26)</f>
        <v>-</v>
      </c>
      <c r="AF26" s="66"/>
      <c r="AG26" s="66"/>
      <c r="AH26" s="66" t="str">
        <f>IF($J26=0,"-",($S26/1000)/$V26)</f>
        <v>-</v>
      </c>
      <c r="AI26" s="66"/>
      <c r="AJ26" s="67"/>
      <c r="AK26" s="14"/>
      <c r="AM26" s="201"/>
      <c r="AN26" s="202"/>
      <c r="AO26" s="203"/>
      <c r="AP26" s="5">
        <v>13</v>
      </c>
      <c r="AQ26" s="96" t="s">
        <v>80</v>
      </c>
      <c r="AR26" s="97"/>
      <c r="AS26" s="97"/>
      <c r="AT26" s="97"/>
      <c r="AU26" s="97"/>
      <c r="AV26" s="97"/>
      <c r="AW26" s="98"/>
      <c r="AX26" s="153">
        <v>5.1999999999999998E-2</v>
      </c>
      <c r="AY26" s="154"/>
      <c r="AZ26" s="155"/>
      <c r="BA26" s="6"/>
      <c r="BC26" s="14" t="s">
        <v>614</v>
      </c>
    </row>
    <row r="27" spans="4:72">
      <c r="D27" s="19" t="s">
        <v>162</v>
      </c>
      <c r="E27" s="64" t="s">
        <v>134</v>
      </c>
      <c r="F27" s="64"/>
      <c r="G27" s="64"/>
      <c r="H27" s="64"/>
      <c r="I27" s="64"/>
      <c r="J27" s="68"/>
      <c r="K27" s="68"/>
      <c r="L27" s="65" t="str">
        <f t="shared" si="0"/>
        <v/>
      </c>
      <c r="M27" s="65"/>
      <c r="N27" s="65"/>
      <c r="O27" s="65"/>
      <c r="P27" s="65"/>
      <c r="Q27" s="65"/>
      <c r="R27" s="65"/>
      <c r="S27" s="69"/>
      <c r="T27" s="69"/>
      <c r="U27" s="69"/>
      <c r="V27" s="70" t="str">
        <f t="shared" si="1"/>
        <v>-</v>
      </c>
      <c r="W27" s="70"/>
      <c r="X27" s="70"/>
      <c r="Y27" s="66" t="str">
        <f>IF($J27=0,"-",($S27/1000)/$V27)</f>
        <v>-</v>
      </c>
      <c r="Z27" s="66"/>
      <c r="AA27" s="66"/>
      <c r="AB27" s="66" t="str">
        <f t="shared" si="8"/>
        <v>-</v>
      </c>
      <c r="AC27" s="66"/>
      <c r="AD27" s="66"/>
      <c r="AE27" s="66" t="str">
        <f t="shared" si="9"/>
        <v>-</v>
      </c>
      <c r="AF27" s="66"/>
      <c r="AG27" s="66"/>
      <c r="AH27" s="66" t="str">
        <f t="shared" ref="AH27" si="10">IF($J27=0,"-",($S27/1000)/$V27)</f>
        <v>-</v>
      </c>
      <c r="AI27" s="66"/>
      <c r="AJ27" s="67"/>
      <c r="AK27" s="14"/>
      <c r="AM27" s="201"/>
      <c r="AN27" s="202"/>
      <c r="AO27" s="203"/>
      <c r="AP27" s="9">
        <v>14</v>
      </c>
      <c r="AQ27" s="108" t="s">
        <v>82</v>
      </c>
      <c r="AR27" s="109"/>
      <c r="AS27" s="109"/>
      <c r="AT27" s="109"/>
      <c r="AU27" s="109"/>
      <c r="AV27" s="109"/>
      <c r="AW27" s="110"/>
      <c r="AX27" s="183">
        <v>0.04</v>
      </c>
      <c r="AY27" s="184"/>
      <c r="AZ27" s="185"/>
      <c r="BA27" s="6"/>
      <c r="BD27" s="236">
        <f>IF(BO14&gt;BO17,BO14-BO17,0)</f>
        <v>30</v>
      </c>
      <c r="BE27" s="236"/>
      <c r="BF27" s="236"/>
      <c r="BG27" s="22" t="s">
        <v>616</v>
      </c>
      <c r="BH27" s="236">
        <f>BO12</f>
        <v>910</v>
      </c>
      <c r="BI27" s="237"/>
      <c r="BJ27" s="237"/>
      <c r="BK27" s="22" t="s">
        <v>617</v>
      </c>
      <c r="BL27" s="238">
        <f>BD27/BH27</f>
        <v>3.2967032967032968E-2</v>
      </c>
      <c r="BM27" s="238"/>
      <c r="BN27" s="238"/>
    </row>
    <row r="28" spans="4:72">
      <c r="D28" s="63" t="s">
        <v>133</v>
      </c>
      <c r="E28" s="64"/>
      <c r="F28" s="64"/>
      <c r="G28" s="64"/>
      <c r="H28" s="64"/>
      <c r="I28" s="64"/>
      <c r="J28" s="64" t="s">
        <v>11</v>
      </c>
      <c r="K28" s="64"/>
      <c r="L28" s="65" t="s">
        <v>129</v>
      </c>
      <c r="M28" s="65"/>
      <c r="N28" s="65"/>
      <c r="O28" s="65"/>
      <c r="P28" s="65"/>
      <c r="Q28" s="65"/>
      <c r="R28" s="65"/>
      <c r="S28" s="66" t="s">
        <v>11</v>
      </c>
      <c r="T28" s="66"/>
      <c r="U28" s="66"/>
      <c r="V28" s="66" t="s">
        <v>11</v>
      </c>
      <c r="W28" s="66"/>
      <c r="X28" s="66"/>
      <c r="Y28" s="66">
        <v>0.11</v>
      </c>
      <c r="Z28" s="66"/>
      <c r="AA28" s="66"/>
      <c r="AB28" s="66">
        <v>0.11</v>
      </c>
      <c r="AC28" s="66"/>
      <c r="AD28" s="66"/>
      <c r="AE28" s="66">
        <v>0.11</v>
      </c>
      <c r="AF28" s="66"/>
      <c r="AG28" s="66"/>
      <c r="AH28" s="66">
        <v>0.11</v>
      </c>
      <c r="AI28" s="66"/>
      <c r="AJ28" s="67"/>
      <c r="AK28" s="14"/>
      <c r="AM28" s="201"/>
      <c r="AN28" s="202"/>
      <c r="AO28" s="203"/>
      <c r="AP28" s="4">
        <v>15</v>
      </c>
      <c r="AQ28" s="111" t="s">
        <v>84</v>
      </c>
      <c r="AR28" s="112"/>
      <c r="AS28" s="112"/>
      <c r="AT28" s="112"/>
      <c r="AU28" s="112"/>
      <c r="AV28" s="112"/>
      <c r="AW28" s="113"/>
      <c r="AX28" s="171">
        <v>3.7999999999999999E-2</v>
      </c>
      <c r="AY28" s="172"/>
      <c r="AZ28" s="173"/>
      <c r="BA28" s="6"/>
    </row>
    <row r="29" spans="4:72">
      <c r="D29" s="59" t="s">
        <v>155</v>
      </c>
      <c r="E29" s="60"/>
      <c r="F29" s="60"/>
      <c r="G29" s="60"/>
      <c r="H29" s="60"/>
      <c r="I29" s="60"/>
      <c r="J29" s="60"/>
      <c r="K29" s="60"/>
      <c r="L29" s="60"/>
      <c r="M29" s="60"/>
      <c r="N29" s="60"/>
      <c r="O29" s="60"/>
      <c r="P29" s="60"/>
      <c r="Q29" s="60"/>
      <c r="R29" s="60"/>
      <c r="S29" s="60"/>
      <c r="T29" s="60"/>
      <c r="U29" s="60"/>
      <c r="V29" s="60"/>
      <c r="W29" s="60"/>
      <c r="X29" s="60"/>
      <c r="Y29" s="61">
        <f>SUM(Y18:AA28)</f>
        <v>0.22</v>
      </c>
      <c r="Z29" s="61"/>
      <c r="AA29" s="61"/>
      <c r="AB29" s="61">
        <f>SUM(AB18:AD28)</f>
        <v>0.22</v>
      </c>
      <c r="AC29" s="61"/>
      <c r="AD29" s="61"/>
      <c r="AE29" s="61">
        <f>SUM(AE18:AG28)</f>
        <v>0.22</v>
      </c>
      <c r="AF29" s="61"/>
      <c r="AG29" s="61"/>
      <c r="AH29" s="61">
        <f>SUM(AH18:AJ28)</f>
        <v>0.22</v>
      </c>
      <c r="AI29" s="61"/>
      <c r="AJ29" s="62"/>
      <c r="AK29" s="14"/>
      <c r="AM29" s="201"/>
      <c r="AN29" s="202"/>
      <c r="AO29" s="203"/>
      <c r="AP29" s="5">
        <v>16</v>
      </c>
      <c r="AQ29" s="132" t="s">
        <v>85</v>
      </c>
      <c r="AR29" s="133"/>
      <c r="AS29" s="133"/>
      <c r="AT29" s="133"/>
      <c r="AU29" s="133"/>
      <c r="AV29" s="133"/>
      <c r="AW29" s="134"/>
      <c r="AX29" s="156">
        <v>4.2999999999999997E-2</v>
      </c>
      <c r="AY29" s="157"/>
      <c r="AZ29" s="158"/>
      <c r="BA29" s="6"/>
      <c r="BC29" s="14" t="s">
        <v>615</v>
      </c>
    </row>
    <row r="30" spans="4:72">
      <c r="D30" s="59" t="s">
        <v>156</v>
      </c>
      <c r="E30" s="60"/>
      <c r="F30" s="60"/>
      <c r="G30" s="60"/>
      <c r="H30" s="60"/>
      <c r="I30" s="60"/>
      <c r="J30" s="60"/>
      <c r="K30" s="60"/>
      <c r="L30" s="60"/>
      <c r="M30" s="60"/>
      <c r="N30" s="60"/>
      <c r="O30" s="60"/>
      <c r="P30" s="60"/>
      <c r="Q30" s="60"/>
      <c r="R30" s="60"/>
      <c r="S30" s="60"/>
      <c r="T30" s="60"/>
      <c r="U30" s="60"/>
      <c r="V30" s="60"/>
      <c r="W30" s="60"/>
      <c r="X30" s="60"/>
      <c r="Y30" s="61">
        <f>1/Y29</f>
        <v>4.5454545454545459</v>
      </c>
      <c r="Z30" s="61"/>
      <c r="AA30" s="61"/>
      <c r="AB30" s="61">
        <f t="shared" ref="AB30" si="11">1/AB29</f>
        <v>4.5454545454545459</v>
      </c>
      <c r="AC30" s="61"/>
      <c r="AD30" s="61"/>
      <c r="AE30" s="61">
        <f t="shared" ref="AE30" si="12">1/AE29</f>
        <v>4.5454545454545459</v>
      </c>
      <c r="AF30" s="61"/>
      <c r="AG30" s="61"/>
      <c r="AH30" s="61">
        <f t="shared" ref="AH30" si="13">1/AH29</f>
        <v>4.5454545454545459</v>
      </c>
      <c r="AI30" s="61"/>
      <c r="AJ30" s="62"/>
      <c r="AK30" s="14"/>
      <c r="AM30" s="201"/>
      <c r="AN30" s="202"/>
      <c r="AO30" s="203"/>
      <c r="AP30" s="5">
        <v>17</v>
      </c>
      <c r="AQ30" s="135" t="s">
        <v>86</v>
      </c>
      <c r="AR30" s="136"/>
      <c r="AS30" s="136"/>
      <c r="AT30" s="136"/>
      <c r="AU30" s="136"/>
      <c r="AV30" s="136"/>
      <c r="AW30" s="137"/>
      <c r="AX30" s="153">
        <v>0.04</v>
      </c>
      <c r="AY30" s="154"/>
      <c r="AZ30" s="155"/>
      <c r="BA30" s="6"/>
      <c r="BD30" s="236">
        <f>IF(BO14&gt;BO17,BO14-BD27,BO17-BD24)</f>
        <v>120</v>
      </c>
      <c r="BE30" s="236"/>
      <c r="BF30" s="236"/>
      <c r="BG30" s="22" t="s">
        <v>616</v>
      </c>
      <c r="BH30" s="236">
        <f>BO12</f>
        <v>910</v>
      </c>
      <c r="BI30" s="237"/>
      <c r="BJ30" s="237"/>
      <c r="BK30" s="22" t="s">
        <v>617</v>
      </c>
      <c r="BL30" s="238">
        <f>BD30/BH30</f>
        <v>0.13186813186813187</v>
      </c>
      <c r="BM30" s="238"/>
      <c r="BN30" s="238"/>
      <c r="BQ30" s="18"/>
      <c r="BR30" s="18"/>
      <c r="BS30" s="18"/>
      <c r="BT30" s="18"/>
    </row>
    <row r="31" spans="4:72" ht="18" thickBot="1">
      <c r="D31" s="48" t="s">
        <v>157</v>
      </c>
      <c r="E31" s="49"/>
      <c r="F31" s="49"/>
      <c r="G31" s="49"/>
      <c r="H31" s="49"/>
      <c r="I31" s="49"/>
      <c r="J31" s="49"/>
      <c r="K31" s="49"/>
      <c r="L31" s="49"/>
      <c r="M31" s="49"/>
      <c r="N31" s="49"/>
      <c r="O31" s="49"/>
      <c r="P31" s="49"/>
      <c r="Q31" s="49"/>
      <c r="R31" s="49"/>
      <c r="S31" s="49"/>
      <c r="T31" s="49"/>
      <c r="U31" s="49"/>
      <c r="V31" s="49"/>
      <c r="W31" s="49"/>
      <c r="X31" s="49"/>
      <c r="Y31" s="50">
        <f>BL21</f>
        <v>0.8351648351648352</v>
      </c>
      <c r="Z31" s="50"/>
      <c r="AA31" s="50"/>
      <c r="AB31" s="50">
        <f>BL24</f>
        <v>0</v>
      </c>
      <c r="AC31" s="50"/>
      <c r="AD31" s="50"/>
      <c r="AE31" s="50">
        <f>BL27</f>
        <v>3.2967032967032968E-2</v>
      </c>
      <c r="AF31" s="50"/>
      <c r="AG31" s="50"/>
      <c r="AH31" s="50">
        <f>BL30</f>
        <v>0.13186813186813187</v>
      </c>
      <c r="AI31" s="50"/>
      <c r="AJ31" s="51"/>
      <c r="AK31" s="14"/>
      <c r="AM31" s="201"/>
      <c r="AN31" s="202"/>
      <c r="AO31" s="203"/>
      <c r="AP31" s="9">
        <v>18</v>
      </c>
      <c r="AQ31" s="138" t="s">
        <v>87</v>
      </c>
      <c r="AR31" s="139"/>
      <c r="AS31" s="139"/>
      <c r="AT31" s="139"/>
      <c r="AU31" s="139"/>
      <c r="AV31" s="139"/>
      <c r="AW31" s="140"/>
      <c r="AX31" s="183">
        <v>3.7999999999999999E-2</v>
      </c>
      <c r="AY31" s="184"/>
      <c r="AZ31" s="185"/>
      <c r="BA31" s="6"/>
    </row>
    <row r="32" spans="4:72" ht="18" thickBot="1">
      <c r="D32" s="52" t="s">
        <v>143</v>
      </c>
      <c r="E32" s="52"/>
      <c r="F32" s="52"/>
      <c r="G32" s="52"/>
      <c r="H32" s="52"/>
      <c r="I32" s="52"/>
      <c r="J32" s="52"/>
      <c r="K32" s="52"/>
      <c r="L32" s="52"/>
      <c r="M32" s="52"/>
      <c r="N32" s="52"/>
      <c r="O32" s="52"/>
      <c r="P32" s="52"/>
      <c r="Q32" s="52"/>
      <c r="R32" s="52"/>
      <c r="S32" s="52"/>
      <c r="T32" s="52"/>
      <c r="U32" s="52"/>
      <c r="V32" s="52"/>
      <c r="W32" s="52"/>
      <c r="X32" s="53"/>
      <c r="Y32" s="54">
        <f>Y30*Y31+AB30*AB31+AE30*AE31+AH30*AH31</f>
        <v>4.5454545454545459</v>
      </c>
      <c r="Z32" s="55"/>
      <c r="AA32" s="55"/>
      <c r="AB32" s="55"/>
      <c r="AC32" s="55"/>
      <c r="AD32" s="55"/>
      <c r="AE32" s="55"/>
      <c r="AF32" s="55"/>
      <c r="AG32" s="55"/>
      <c r="AH32" s="55"/>
      <c r="AI32" s="55"/>
      <c r="AJ32" s="55"/>
      <c r="AK32" s="14"/>
      <c r="AM32" s="201"/>
      <c r="AN32" s="202"/>
      <c r="AO32" s="203"/>
      <c r="AP32" s="4">
        <v>19</v>
      </c>
      <c r="AQ32" s="111" t="s">
        <v>88</v>
      </c>
      <c r="AR32" s="112"/>
      <c r="AS32" s="112"/>
      <c r="AT32" s="112"/>
      <c r="AU32" s="112"/>
      <c r="AV32" s="112"/>
      <c r="AW32" s="113"/>
      <c r="AX32" s="171">
        <v>3.7999999999999999E-2</v>
      </c>
      <c r="AY32" s="172"/>
      <c r="AZ32" s="173"/>
      <c r="BA32" s="6"/>
    </row>
    <row r="33" spans="2:80">
      <c r="E33" s="14"/>
      <c r="F33" s="14"/>
      <c r="G33" s="14"/>
      <c r="H33" s="14"/>
      <c r="I33" s="14"/>
      <c r="J33" s="14"/>
      <c r="K33" s="14"/>
      <c r="L33" s="14"/>
      <c r="M33" s="14"/>
      <c r="N33" s="14"/>
      <c r="O33" s="14"/>
      <c r="P33" s="14"/>
      <c r="Q33" s="14"/>
      <c r="R33" s="14"/>
      <c r="S33" s="14"/>
      <c r="T33" s="14"/>
      <c r="U33" s="14"/>
      <c r="V33" s="14"/>
      <c r="W33" s="14"/>
      <c r="X33" s="14"/>
      <c r="Y33" s="14"/>
      <c r="Z33" s="14"/>
      <c r="AA33" s="14"/>
      <c r="AB33" s="18"/>
      <c r="AC33" s="17"/>
      <c r="AD33" s="17"/>
      <c r="AE33" s="17"/>
      <c r="AF33" s="17"/>
      <c r="AG33" s="17"/>
      <c r="AH33" s="14"/>
      <c r="AI33" s="14"/>
      <c r="AJ33" s="14"/>
      <c r="AK33" s="14"/>
      <c r="AM33" s="201"/>
      <c r="AN33" s="202"/>
      <c r="AO33" s="203"/>
      <c r="AP33" s="5">
        <v>20</v>
      </c>
      <c r="AQ33" s="96" t="s">
        <v>91</v>
      </c>
      <c r="AR33" s="97"/>
      <c r="AS33" s="97"/>
      <c r="AT33" s="97"/>
      <c r="AU33" s="97"/>
      <c r="AV33" s="97"/>
      <c r="AW33" s="98"/>
      <c r="AX33" s="153">
        <v>4.2000000000000003E-2</v>
      </c>
      <c r="AY33" s="154"/>
      <c r="AZ33" s="155"/>
      <c r="BA33" s="6"/>
    </row>
    <row r="34" spans="2:80" ht="18" thickBot="1">
      <c r="E34" s="14"/>
      <c r="F34" s="14"/>
      <c r="G34" s="14"/>
      <c r="H34" s="14"/>
      <c r="I34" s="14"/>
      <c r="J34" s="14"/>
      <c r="K34" s="14"/>
      <c r="L34" s="14"/>
      <c r="M34" s="14"/>
      <c r="N34" s="14"/>
      <c r="O34" s="14"/>
      <c r="P34" s="14"/>
      <c r="Q34" s="14"/>
      <c r="R34" s="14"/>
      <c r="S34" s="14"/>
      <c r="T34" s="14"/>
      <c r="U34" s="14"/>
      <c r="V34" s="14"/>
      <c r="W34" s="14"/>
      <c r="X34" s="14"/>
      <c r="Y34" s="18"/>
      <c r="Z34" s="17"/>
      <c r="AA34" s="17"/>
      <c r="AB34" s="17"/>
      <c r="AC34" s="17"/>
      <c r="AD34" s="17"/>
      <c r="AE34" s="14"/>
      <c r="AF34" s="14"/>
      <c r="AG34" s="14"/>
      <c r="AH34" s="14"/>
      <c r="AI34" s="14"/>
      <c r="AJ34" s="14"/>
      <c r="AK34" s="14"/>
      <c r="AM34" s="201"/>
      <c r="AN34" s="202"/>
      <c r="AO34" s="203"/>
      <c r="AP34" s="5">
        <v>21</v>
      </c>
      <c r="AQ34" s="96" t="s">
        <v>93</v>
      </c>
      <c r="AR34" s="97"/>
      <c r="AS34" s="97"/>
      <c r="AT34" s="97"/>
      <c r="AU34" s="97"/>
      <c r="AV34" s="97"/>
      <c r="AW34" s="98"/>
      <c r="AX34" s="153">
        <v>3.4000000000000002E-2</v>
      </c>
      <c r="AY34" s="154"/>
      <c r="AZ34" s="155"/>
      <c r="BA34" s="6"/>
    </row>
    <row r="35" spans="2:80">
      <c r="B35" s="24" t="s">
        <v>206</v>
      </c>
      <c r="D35" s="80" t="s">
        <v>163</v>
      </c>
      <c r="E35" s="81"/>
      <c r="F35" s="81"/>
      <c r="G35" s="81"/>
      <c r="H35" s="81"/>
      <c r="I35" s="81"/>
      <c r="J35" s="81"/>
      <c r="K35" s="81"/>
      <c r="L35" s="81"/>
      <c r="M35" s="81"/>
      <c r="N35" s="81"/>
      <c r="O35" s="81"/>
      <c r="P35" s="81"/>
      <c r="Q35" s="81"/>
      <c r="R35" s="81"/>
      <c r="S35" s="81"/>
      <c r="T35" s="81"/>
      <c r="U35" s="81"/>
      <c r="V35" s="81"/>
      <c r="W35" s="81"/>
      <c r="X35" s="82"/>
      <c r="Y35" s="92" t="s">
        <v>144</v>
      </c>
      <c r="Z35" s="93"/>
      <c r="AA35" s="93"/>
      <c r="AB35" s="93" t="s">
        <v>147</v>
      </c>
      <c r="AC35" s="93"/>
      <c r="AD35" s="93"/>
      <c r="AE35" s="93" t="s">
        <v>149</v>
      </c>
      <c r="AF35" s="93"/>
      <c r="AG35" s="93"/>
      <c r="AH35" s="93" t="s">
        <v>151</v>
      </c>
      <c r="AI35" s="93"/>
      <c r="AJ35" s="94"/>
      <c r="AK35" s="14"/>
      <c r="AM35" s="201"/>
      <c r="AN35" s="202"/>
      <c r="AO35" s="203"/>
      <c r="AP35" s="5">
        <v>22</v>
      </c>
      <c r="AQ35" s="96" t="s">
        <v>95</v>
      </c>
      <c r="AR35" s="97"/>
      <c r="AS35" s="97"/>
      <c r="AT35" s="97"/>
      <c r="AU35" s="97"/>
      <c r="AV35" s="97"/>
      <c r="AW35" s="98"/>
      <c r="AX35" s="153">
        <v>3.5999999999999997E-2</v>
      </c>
      <c r="AY35" s="154"/>
      <c r="AZ35" s="155"/>
      <c r="BA35" s="6"/>
      <c r="BB35" s="39" t="s">
        <v>619</v>
      </c>
      <c r="BL35" s="14" t="s">
        <v>609</v>
      </c>
      <c r="BO35" s="235">
        <v>910</v>
      </c>
      <c r="BP35" s="235"/>
      <c r="BQ35" s="235"/>
      <c r="BR35" s="14" t="s">
        <v>608</v>
      </c>
      <c r="BT35" s="14" t="s">
        <v>610</v>
      </c>
    </row>
    <row r="36" spans="2:80">
      <c r="B36" s="21" t="s">
        <v>209</v>
      </c>
      <c r="D36" s="83"/>
      <c r="E36" s="84"/>
      <c r="F36" s="84"/>
      <c r="G36" s="84"/>
      <c r="H36" s="84"/>
      <c r="I36" s="84"/>
      <c r="J36" s="84"/>
      <c r="K36" s="84"/>
      <c r="L36" s="84"/>
      <c r="M36" s="84"/>
      <c r="N36" s="84"/>
      <c r="O36" s="84"/>
      <c r="P36" s="84"/>
      <c r="Q36" s="84"/>
      <c r="R36" s="84"/>
      <c r="S36" s="84"/>
      <c r="T36" s="84"/>
      <c r="U36" s="84"/>
      <c r="V36" s="84"/>
      <c r="W36" s="84"/>
      <c r="X36" s="85"/>
      <c r="Y36" s="89" t="s">
        <v>145</v>
      </c>
      <c r="Z36" s="73"/>
      <c r="AA36" s="73"/>
      <c r="AB36" s="73" t="s">
        <v>145</v>
      </c>
      <c r="AC36" s="73"/>
      <c r="AD36" s="73"/>
      <c r="AE36" s="73" t="s">
        <v>150</v>
      </c>
      <c r="AF36" s="73"/>
      <c r="AG36" s="73"/>
      <c r="AH36" s="73" t="s">
        <v>150</v>
      </c>
      <c r="AI36" s="73"/>
      <c r="AJ36" s="90"/>
      <c r="AK36" s="14"/>
      <c r="AM36" s="201"/>
      <c r="AN36" s="202"/>
      <c r="AO36" s="203"/>
      <c r="AP36" s="5">
        <v>23</v>
      </c>
      <c r="AQ36" s="96" t="s">
        <v>97</v>
      </c>
      <c r="AR36" s="97"/>
      <c r="AS36" s="97"/>
      <c r="AT36" s="97"/>
      <c r="AU36" s="97"/>
      <c r="AV36" s="97"/>
      <c r="AW36" s="98"/>
      <c r="AX36" s="153">
        <v>0.04</v>
      </c>
      <c r="AY36" s="154"/>
      <c r="AZ36" s="155"/>
      <c r="BA36" s="6"/>
      <c r="BB36" s="39"/>
    </row>
    <row r="37" spans="2:80" ht="18" thickBot="1">
      <c r="B37" s="25" t="s">
        <v>208</v>
      </c>
      <c r="D37" s="86"/>
      <c r="E37" s="87"/>
      <c r="F37" s="87"/>
      <c r="G37" s="87"/>
      <c r="H37" s="87"/>
      <c r="I37" s="87"/>
      <c r="J37" s="87"/>
      <c r="K37" s="87"/>
      <c r="L37" s="87"/>
      <c r="M37" s="87"/>
      <c r="N37" s="87"/>
      <c r="O37" s="87"/>
      <c r="P37" s="87"/>
      <c r="Q37" s="87"/>
      <c r="R37" s="87"/>
      <c r="S37" s="87"/>
      <c r="T37" s="87"/>
      <c r="U37" s="87"/>
      <c r="V37" s="87"/>
      <c r="W37" s="87"/>
      <c r="X37" s="88"/>
      <c r="Y37" s="71" t="s">
        <v>164</v>
      </c>
      <c r="Z37" s="72"/>
      <c r="AA37" s="72"/>
      <c r="AB37" s="72" t="s">
        <v>165</v>
      </c>
      <c r="AC37" s="72"/>
      <c r="AD37" s="72"/>
      <c r="AE37" s="72" t="s">
        <v>164</v>
      </c>
      <c r="AF37" s="72"/>
      <c r="AG37" s="72"/>
      <c r="AH37" s="72" t="s">
        <v>165</v>
      </c>
      <c r="AI37" s="72"/>
      <c r="AJ37" s="91"/>
      <c r="AM37" s="201"/>
      <c r="AN37" s="202"/>
      <c r="AO37" s="203"/>
      <c r="AP37" s="5">
        <v>24</v>
      </c>
      <c r="AQ37" s="96" t="s">
        <v>99</v>
      </c>
      <c r="AR37" s="97"/>
      <c r="AS37" s="97"/>
      <c r="AT37" s="97"/>
      <c r="AU37" s="97"/>
      <c r="AV37" s="97"/>
      <c r="AW37" s="98"/>
      <c r="AX37" s="153">
        <v>3.4000000000000002E-2</v>
      </c>
      <c r="AY37" s="154"/>
      <c r="AZ37" s="155"/>
      <c r="BA37" s="6"/>
      <c r="BC37" s="14" t="s">
        <v>604</v>
      </c>
      <c r="BO37" s="233">
        <v>150</v>
      </c>
      <c r="BP37" s="233"/>
      <c r="BQ37" s="233"/>
      <c r="BR37" s="14" t="s">
        <v>608</v>
      </c>
      <c r="BT37" s="14" t="s">
        <v>618</v>
      </c>
    </row>
    <row r="38" spans="2:80">
      <c r="D38" s="71" t="s">
        <v>125</v>
      </c>
      <c r="E38" s="72"/>
      <c r="F38" s="72"/>
      <c r="G38" s="72"/>
      <c r="H38" s="72"/>
      <c r="I38" s="72"/>
      <c r="J38" s="72" t="s">
        <v>126</v>
      </c>
      <c r="K38" s="72"/>
      <c r="L38" s="72"/>
      <c r="M38" s="72"/>
      <c r="N38" s="72"/>
      <c r="O38" s="72"/>
      <c r="P38" s="72"/>
      <c r="Q38" s="72"/>
      <c r="R38" s="72"/>
      <c r="S38" s="73" t="s">
        <v>138</v>
      </c>
      <c r="T38" s="73"/>
      <c r="U38" s="73"/>
      <c r="V38" s="73" t="s">
        <v>137</v>
      </c>
      <c r="W38" s="73"/>
      <c r="X38" s="73"/>
      <c r="Y38" s="74" t="s">
        <v>48</v>
      </c>
      <c r="Z38" s="74"/>
      <c r="AA38" s="74"/>
      <c r="AB38" s="74" t="s">
        <v>48</v>
      </c>
      <c r="AC38" s="74"/>
      <c r="AD38" s="74"/>
      <c r="AE38" s="74" t="s">
        <v>48</v>
      </c>
      <c r="AF38" s="74"/>
      <c r="AG38" s="74"/>
      <c r="AH38" s="74" t="s">
        <v>48</v>
      </c>
      <c r="AI38" s="74"/>
      <c r="AJ38" s="75"/>
      <c r="AM38" s="201"/>
      <c r="AN38" s="202"/>
      <c r="AO38" s="203"/>
      <c r="AP38" s="5">
        <v>25</v>
      </c>
      <c r="AQ38" s="96" t="s">
        <v>101</v>
      </c>
      <c r="AR38" s="97"/>
      <c r="AS38" s="97"/>
      <c r="AT38" s="97"/>
      <c r="AU38" s="97"/>
      <c r="AV38" s="97"/>
      <c r="AW38" s="98"/>
      <c r="AX38" s="153">
        <v>2.8000000000000001E-2</v>
      </c>
      <c r="AY38" s="154"/>
      <c r="AZ38" s="155"/>
      <c r="BA38" s="6"/>
      <c r="BC38" s="14" t="s">
        <v>605</v>
      </c>
      <c r="BO38" s="234">
        <f>BO35-BO37</f>
        <v>760</v>
      </c>
      <c r="BP38" s="234"/>
      <c r="BQ38" s="234"/>
      <c r="BR38" s="14" t="s">
        <v>608</v>
      </c>
      <c r="BZ38" s="95"/>
      <c r="CA38" s="95"/>
      <c r="CB38" s="95"/>
    </row>
    <row r="39" spans="2:80">
      <c r="D39" s="63"/>
      <c r="E39" s="64"/>
      <c r="F39" s="64"/>
      <c r="G39" s="64"/>
      <c r="H39" s="64"/>
      <c r="I39" s="64"/>
      <c r="J39" s="64"/>
      <c r="K39" s="64"/>
      <c r="L39" s="64"/>
      <c r="M39" s="64"/>
      <c r="N39" s="64"/>
      <c r="O39" s="64"/>
      <c r="P39" s="64"/>
      <c r="Q39" s="64"/>
      <c r="R39" s="64"/>
      <c r="S39" s="73" t="s">
        <v>119</v>
      </c>
      <c r="T39" s="73"/>
      <c r="U39" s="73"/>
      <c r="V39" s="73" t="s">
        <v>139</v>
      </c>
      <c r="W39" s="73"/>
      <c r="X39" s="73"/>
      <c r="Y39" s="76" t="s">
        <v>142</v>
      </c>
      <c r="Z39" s="76"/>
      <c r="AA39" s="76"/>
      <c r="AB39" s="76" t="s">
        <v>142</v>
      </c>
      <c r="AC39" s="76"/>
      <c r="AD39" s="76"/>
      <c r="AE39" s="76" t="s">
        <v>142</v>
      </c>
      <c r="AF39" s="76"/>
      <c r="AG39" s="76"/>
      <c r="AH39" s="76" t="s">
        <v>142</v>
      </c>
      <c r="AI39" s="76"/>
      <c r="AJ39" s="77"/>
      <c r="AM39" s="201"/>
      <c r="AN39" s="202"/>
      <c r="AO39" s="203"/>
      <c r="AP39" s="5">
        <v>26</v>
      </c>
      <c r="AQ39" s="96" t="s">
        <v>103</v>
      </c>
      <c r="AR39" s="97"/>
      <c r="AS39" s="97"/>
      <c r="AT39" s="97"/>
      <c r="AU39" s="97"/>
      <c r="AV39" s="97"/>
      <c r="AW39" s="98"/>
      <c r="AX39" s="153">
        <v>2.4E-2</v>
      </c>
      <c r="AY39" s="154"/>
      <c r="AZ39" s="155"/>
      <c r="BA39" s="6"/>
      <c r="BO39" s="41"/>
      <c r="BP39" s="41"/>
      <c r="BQ39" s="41"/>
    </row>
    <row r="40" spans="2:80">
      <c r="D40" s="63"/>
      <c r="E40" s="64"/>
      <c r="F40" s="64"/>
      <c r="G40" s="64"/>
      <c r="H40" s="64"/>
      <c r="I40" s="64"/>
      <c r="J40" s="64"/>
      <c r="K40" s="64"/>
      <c r="L40" s="64"/>
      <c r="M40" s="64"/>
      <c r="N40" s="64"/>
      <c r="O40" s="64"/>
      <c r="P40" s="64"/>
      <c r="Q40" s="64"/>
      <c r="R40" s="64"/>
      <c r="S40" s="72" t="s">
        <v>141</v>
      </c>
      <c r="T40" s="72"/>
      <c r="U40" s="72"/>
      <c r="V40" s="72" t="s">
        <v>140</v>
      </c>
      <c r="W40" s="72"/>
      <c r="X40" s="72"/>
      <c r="Y40" s="78" t="s">
        <v>8</v>
      </c>
      <c r="Z40" s="78"/>
      <c r="AA40" s="78"/>
      <c r="AB40" s="78" t="s">
        <v>8</v>
      </c>
      <c r="AC40" s="78"/>
      <c r="AD40" s="78"/>
      <c r="AE40" s="78" t="s">
        <v>8</v>
      </c>
      <c r="AF40" s="78"/>
      <c r="AG40" s="78"/>
      <c r="AH40" s="78" t="s">
        <v>8</v>
      </c>
      <c r="AI40" s="78"/>
      <c r="AJ40" s="79"/>
      <c r="AM40" s="201"/>
      <c r="AN40" s="202"/>
      <c r="AO40" s="203"/>
      <c r="AP40" s="5">
        <v>27</v>
      </c>
      <c r="AQ40" s="96" t="s">
        <v>105</v>
      </c>
      <c r="AR40" s="97"/>
      <c r="AS40" s="97"/>
      <c r="AT40" s="97"/>
      <c r="AU40" s="97"/>
      <c r="AV40" s="97"/>
      <c r="AW40" s="98"/>
      <c r="AX40" s="153">
        <v>2.5999999999999999E-2</v>
      </c>
      <c r="AY40" s="154"/>
      <c r="AZ40" s="155"/>
      <c r="BA40" s="6"/>
      <c r="BC40" s="14" t="s">
        <v>620</v>
      </c>
      <c r="BO40" s="233">
        <v>120</v>
      </c>
      <c r="BP40" s="233"/>
      <c r="BQ40" s="233"/>
      <c r="BR40" s="14" t="s">
        <v>608</v>
      </c>
      <c r="BT40" s="14" t="s">
        <v>611</v>
      </c>
    </row>
    <row r="41" spans="2:80">
      <c r="D41" s="63" t="s">
        <v>132</v>
      </c>
      <c r="E41" s="64"/>
      <c r="F41" s="64"/>
      <c r="G41" s="64"/>
      <c r="H41" s="64"/>
      <c r="I41" s="64"/>
      <c r="J41" s="64" t="s">
        <v>11</v>
      </c>
      <c r="K41" s="64"/>
      <c r="L41" s="65" t="s">
        <v>127</v>
      </c>
      <c r="M41" s="65"/>
      <c r="N41" s="65"/>
      <c r="O41" s="65"/>
      <c r="P41" s="65"/>
      <c r="Q41" s="65"/>
      <c r="R41" s="65"/>
      <c r="S41" s="66" t="s">
        <v>11</v>
      </c>
      <c r="T41" s="66"/>
      <c r="U41" s="66"/>
      <c r="V41" s="66" t="s">
        <v>11</v>
      </c>
      <c r="W41" s="66"/>
      <c r="X41" s="66"/>
      <c r="Y41" s="66">
        <v>0.11</v>
      </c>
      <c r="Z41" s="66"/>
      <c r="AA41" s="66"/>
      <c r="AB41" s="66">
        <v>0.11</v>
      </c>
      <c r="AC41" s="66"/>
      <c r="AD41" s="66"/>
      <c r="AE41" s="66">
        <v>0.11</v>
      </c>
      <c r="AF41" s="66"/>
      <c r="AG41" s="66"/>
      <c r="AH41" s="66">
        <v>0.11</v>
      </c>
      <c r="AI41" s="66"/>
      <c r="AJ41" s="67"/>
      <c r="AM41" s="201"/>
      <c r="AN41" s="202"/>
      <c r="AO41" s="203"/>
      <c r="AP41" s="9">
        <v>28</v>
      </c>
      <c r="AQ41" s="108" t="s">
        <v>107</v>
      </c>
      <c r="AR41" s="109"/>
      <c r="AS41" s="109"/>
      <c r="AT41" s="109"/>
      <c r="AU41" s="109"/>
      <c r="AV41" s="109"/>
      <c r="AW41" s="110"/>
      <c r="AX41" s="183">
        <v>3.4000000000000002E-2</v>
      </c>
      <c r="AY41" s="184"/>
      <c r="AZ41" s="185"/>
      <c r="BA41" s="7"/>
      <c r="BC41" s="14" t="s">
        <v>621</v>
      </c>
      <c r="BO41" s="234">
        <f>BO35-BO40</f>
        <v>790</v>
      </c>
      <c r="BP41" s="234"/>
      <c r="BQ41" s="234"/>
      <c r="BR41" s="14" t="s">
        <v>608</v>
      </c>
    </row>
    <row r="42" spans="2:80">
      <c r="D42" s="19" t="s">
        <v>116</v>
      </c>
      <c r="E42" s="64" t="s">
        <v>134</v>
      </c>
      <c r="F42" s="64"/>
      <c r="G42" s="64"/>
      <c r="H42" s="64"/>
      <c r="I42" s="64"/>
      <c r="J42" s="68"/>
      <c r="K42" s="68"/>
      <c r="L42" s="65" t="str">
        <f t="shared" ref="L42:L50" si="14">IF(J42=0,"",LOOKUP(J42,$AP$14:$AP$93,$AQ$14:$AQ$93))</f>
        <v/>
      </c>
      <c r="M42" s="65"/>
      <c r="N42" s="65"/>
      <c r="O42" s="65"/>
      <c r="P42" s="65"/>
      <c r="Q42" s="65"/>
      <c r="R42" s="65"/>
      <c r="S42" s="69"/>
      <c r="T42" s="69"/>
      <c r="U42" s="69"/>
      <c r="V42" s="70" t="str">
        <f t="shared" ref="V42:V50" si="15">IF(J42=0,"-",LOOKUP(J42,$AP$14:$AP$93,$AX$14:$AX$93))</f>
        <v>-</v>
      </c>
      <c r="W42" s="70"/>
      <c r="X42" s="70"/>
      <c r="Y42" s="66" t="str">
        <f>IF($J42=0,"-",($S42/1000)/$V42)</f>
        <v>-</v>
      </c>
      <c r="Z42" s="66"/>
      <c r="AA42" s="66"/>
      <c r="AB42" s="66" t="str">
        <f t="shared" ref="AB42" si="16">IF($J42=0,"-",($S42/1000)/$V42)</f>
        <v>-</v>
      </c>
      <c r="AC42" s="66"/>
      <c r="AD42" s="66"/>
      <c r="AE42" s="66" t="str">
        <f t="shared" ref="AE42" si="17">IF($J42=0,"-",($S42/1000)/$V42)</f>
        <v>-</v>
      </c>
      <c r="AF42" s="66"/>
      <c r="AG42" s="66"/>
      <c r="AH42" s="66" t="str">
        <f t="shared" ref="AH42" si="18">IF($J42=0,"-",($S42/1000)/$V42)</f>
        <v>-</v>
      </c>
      <c r="AI42" s="66"/>
      <c r="AJ42" s="67"/>
      <c r="AM42" s="201"/>
      <c r="AN42" s="202"/>
      <c r="AO42" s="203"/>
      <c r="AP42" s="4">
        <v>29</v>
      </c>
      <c r="AQ42" s="111" t="s">
        <v>109</v>
      </c>
      <c r="AR42" s="112"/>
      <c r="AS42" s="112"/>
      <c r="AT42" s="112"/>
      <c r="AU42" s="112"/>
      <c r="AV42" s="112"/>
      <c r="AW42" s="113"/>
      <c r="AX42" s="171">
        <v>2.1999999999999999E-2</v>
      </c>
      <c r="AY42" s="172"/>
      <c r="AZ42" s="173"/>
      <c r="BA42" s="6"/>
    </row>
    <row r="43" spans="2:80">
      <c r="D43" s="19" t="s">
        <v>117</v>
      </c>
      <c r="E43" s="64" t="s">
        <v>135</v>
      </c>
      <c r="F43" s="64"/>
      <c r="G43" s="64"/>
      <c r="H43" s="64"/>
      <c r="I43" s="64"/>
      <c r="J43" s="68"/>
      <c r="K43" s="68"/>
      <c r="L43" s="65" t="str">
        <f t="shared" si="14"/>
        <v/>
      </c>
      <c r="M43" s="65"/>
      <c r="N43" s="65"/>
      <c r="O43" s="65"/>
      <c r="P43" s="65"/>
      <c r="Q43" s="65"/>
      <c r="R43" s="65"/>
      <c r="S43" s="69"/>
      <c r="T43" s="69"/>
      <c r="U43" s="69"/>
      <c r="V43" s="70" t="str">
        <f t="shared" si="15"/>
        <v>-</v>
      </c>
      <c r="W43" s="70"/>
      <c r="X43" s="70"/>
      <c r="Y43" s="66" t="str">
        <f>IF($J43=0,"-",($S43/1000)/$V43)</f>
        <v>-</v>
      </c>
      <c r="Z43" s="66"/>
      <c r="AA43" s="66"/>
      <c r="AB43" s="66" t="str">
        <f t="shared" ref="AB43" si="19">IF($J43=0,"-",($S43/1000)/$V43)</f>
        <v>-</v>
      </c>
      <c r="AC43" s="66"/>
      <c r="AD43" s="66"/>
      <c r="AE43" s="66" t="str">
        <f t="shared" ref="AE43" si="20">IF($J43=0,"-",($S43/1000)/$V43)</f>
        <v>-</v>
      </c>
      <c r="AF43" s="66"/>
      <c r="AG43" s="66"/>
      <c r="AH43" s="66" t="str">
        <f t="shared" ref="AH43" si="21">IF($J43=0,"-",($S43/1000)/$V43)</f>
        <v>-</v>
      </c>
      <c r="AI43" s="66"/>
      <c r="AJ43" s="67"/>
      <c r="AM43" s="201"/>
      <c r="AN43" s="202"/>
      <c r="AO43" s="203"/>
      <c r="AP43" s="5">
        <v>30</v>
      </c>
      <c r="AQ43" s="96" t="s">
        <v>111</v>
      </c>
      <c r="AR43" s="97"/>
      <c r="AS43" s="97"/>
      <c r="AT43" s="97"/>
      <c r="AU43" s="97"/>
      <c r="AV43" s="97"/>
      <c r="AW43" s="98"/>
      <c r="AX43" s="153">
        <v>0.04</v>
      </c>
      <c r="AY43" s="154"/>
      <c r="AZ43" s="155"/>
      <c r="BA43" s="6"/>
      <c r="BC43" s="14" t="s">
        <v>622</v>
      </c>
    </row>
    <row r="44" spans="2:80">
      <c r="D44" s="63" t="s">
        <v>118</v>
      </c>
      <c r="E44" s="64" t="s">
        <v>124</v>
      </c>
      <c r="F44" s="64"/>
      <c r="G44" s="64" t="s">
        <v>131</v>
      </c>
      <c r="H44" s="64"/>
      <c r="I44" s="64"/>
      <c r="J44" s="68"/>
      <c r="K44" s="68"/>
      <c r="L44" s="65" t="str">
        <f t="shared" si="14"/>
        <v/>
      </c>
      <c r="M44" s="65"/>
      <c r="N44" s="65"/>
      <c r="O44" s="65"/>
      <c r="P44" s="65"/>
      <c r="Q44" s="65"/>
      <c r="R44" s="65"/>
      <c r="S44" s="69"/>
      <c r="T44" s="69"/>
      <c r="U44" s="69"/>
      <c r="V44" s="70" t="str">
        <f t="shared" si="15"/>
        <v>-</v>
      </c>
      <c r="W44" s="70"/>
      <c r="X44" s="70"/>
      <c r="Y44" s="66" t="s">
        <v>152</v>
      </c>
      <c r="Z44" s="66"/>
      <c r="AA44" s="66"/>
      <c r="AB44" s="66" t="str">
        <f>IF($J44=0,"-",($S44/1000)/$V44)</f>
        <v>-</v>
      </c>
      <c r="AC44" s="66"/>
      <c r="AD44" s="66"/>
      <c r="AE44" s="66" t="s">
        <v>166</v>
      </c>
      <c r="AF44" s="66"/>
      <c r="AG44" s="66"/>
      <c r="AH44" s="66" t="str">
        <f>IF($J44=0,"-",($S44/1000)/$V44)</f>
        <v>-</v>
      </c>
      <c r="AI44" s="66"/>
      <c r="AJ44" s="67"/>
      <c r="AM44" s="201"/>
      <c r="AN44" s="202"/>
      <c r="AO44" s="203"/>
      <c r="AP44" s="9">
        <v>31</v>
      </c>
      <c r="AQ44" s="108" t="s">
        <v>112</v>
      </c>
      <c r="AR44" s="109"/>
      <c r="AS44" s="109"/>
      <c r="AT44" s="109"/>
      <c r="AU44" s="109"/>
      <c r="AV44" s="109"/>
      <c r="AW44" s="110"/>
      <c r="AX44" s="183">
        <v>5.6000000000000001E-2</v>
      </c>
      <c r="AY44" s="184"/>
      <c r="AZ44" s="185"/>
      <c r="BA44" s="7"/>
      <c r="BD44" s="234">
        <f>IF(BO37&lt;BO40,BO35-BO40,BO38)</f>
        <v>760</v>
      </c>
      <c r="BE44" s="234"/>
      <c r="BF44" s="234"/>
      <c r="BG44" s="22" t="s">
        <v>616</v>
      </c>
      <c r="BH44" s="236">
        <f>BO35</f>
        <v>910</v>
      </c>
      <c r="BI44" s="237"/>
      <c r="BJ44" s="237"/>
      <c r="BK44" s="22" t="s">
        <v>617</v>
      </c>
      <c r="BL44" s="238">
        <f>BD44/BH44</f>
        <v>0.8351648351648352</v>
      </c>
      <c r="BM44" s="238"/>
      <c r="BN44" s="238"/>
    </row>
    <row r="45" spans="2:80">
      <c r="D45" s="63"/>
      <c r="E45" s="64"/>
      <c r="F45" s="64"/>
      <c r="G45" s="64" t="s">
        <v>130</v>
      </c>
      <c r="H45" s="64"/>
      <c r="I45" s="64"/>
      <c r="J45" s="68"/>
      <c r="K45" s="68"/>
      <c r="L45" s="65" t="str">
        <f t="shared" si="14"/>
        <v/>
      </c>
      <c r="M45" s="65"/>
      <c r="N45" s="65"/>
      <c r="O45" s="65"/>
      <c r="P45" s="65"/>
      <c r="Q45" s="65"/>
      <c r="R45" s="65"/>
      <c r="S45" s="69"/>
      <c r="T45" s="69"/>
      <c r="U45" s="69"/>
      <c r="V45" s="70" t="str">
        <f t="shared" si="15"/>
        <v>-</v>
      </c>
      <c r="W45" s="70"/>
      <c r="X45" s="70"/>
      <c r="Y45" s="66" t="str">
        <f>IF($J45=0,"-",($S45/1000)/$V45)</f>
        <v>-</v>
      </c>
      <c r="Z45" s="66"/>
      <c r="AA45" s="66"/>
      <c r="AB45" s="66" t="s">
        <v>152</v>
      </c>
      <c r="AC45" s="66"/>
      <c r="AD45" s="66"/>
      <c r="AE45" s="66" t="str">
        <f>IF($J45=0,"-",($S45/1000)/$V45)</f>
        <v>-</v>
      </c>
      <c r="AF45" s="66"/>
      <c r="AG45" s="66"/>
      <c r="AH45" s="66" t="s">
        <v>152</v>
      </c>
      <c r="AI45" s="66"/>
      <c r="AJ45" s="67"/>
      <c r="AM45" s="201"/>
      <c r="AN45" s="202"/>
      <c r="AO45" s="203"/>
      <c r="AP45" s="4">
        <v>32</v>
      </c>
      <c r="AQ45" s="114" t="s">
        <v>113</v>
      </c>
      <c r="AR45" s="115"/>
      <c r="AS45" s="115"/>
      <c r="AT45" s="115"/>
      <c r="AU45" s="115"/>
      <c r="AV45" s="115"/>
      <c r="AW45" s="116"/>
      <c r="AX45" s="186">
        <v>0.04</v>
      </c>
      <c r="AY45" s="187"/>
      <c r="AZ45" s="188"/>
      <c r="BA45" s="7"/>
    </row>
    <row r="46" spans="2:80">
      <c r="D46" s="20" t="s">
        <v>119</v>
      </c>
      <c r="E46" s="64" t="s">
        <v>159</v>
      </c>
      <c r="F46" s="64"/>
      <c r="G46" s="64"/>
      <c r="H46" s="64"/>
      <c r="I46" s="64"/>
      <c r="J46" s="68"/>
      <c r="K46" s="68"/>
      <c r="L46" s="65" t="str">
        <f t="shared" si="14"/>
        <v/>
      </c>
      <c r="M46" s="65"/>
      <c r="N46" s="65"/>
      <c r="O46" s="65"/>
      <c r="P46" s="65"/>
      <c r="Q46" s="65"/>
      <c r="R46" s="65"/>
      <c r="S46" s="69"/>
      <c r="T46" s="69"/>
      <c r="U46" s="69"/>
      <c r="V46" s="70" t="str">
        <f t="shared" si="15"/>
        <v>-</v>
      </c>
      <c r="W46" s="70"/>
      <c r="X46" s="70"/>
      <c r="Y46" s="66" t="str">
        <f>IF($J46=0,"-",($S46/1000)/$V46)</f>
        <v>-</v>
      </c>
      <c r="Z46" s="66"/>
      <c r="AA46" s="66"/>
      <c r="AB46" s="66" t="str">
        <f t="shared" ref="AB46" si="22">IF($J46=0,"-",($S46/1000)/$V46)</f>
        <v>-</v>
      </c>
      <c r="AC46" s="66"/>
      <c r="AD46" s="66"/>
      <c r="AE46" s="66" t="str">
        <f t="shared" ref="AE46" si="23">IF($J46=0,"-",($S46/1000)/$V46)</f>
        <v>-</v>
      </c>
      <c r="AF46" s="66"/>
      <c r="AG46" s="66"/>
      <c r="AH46" s="66" t="str">
        <f t="shared" ref="AH46" si="24">IF($J46=0,"-",($S46/1000)/$V46)</f>
        <v>-</v>
      </c>
      <c r="AI46" s="66"/>
      <c r="AJ46" s="67"/>
      <c r="AM46" s="201"/>
      <c r="AN46" s="202"/>
      <c r="AO46" s="203"/>
      <c r="AP46" s="5">
        <v>33</v>
      </c>
      <c r="AQ46" s="102" t="s">
        <v>114</v>
      </c>
      <c r="AR46" s="103"/>
      <c r="AS46" s="103"/>
      <c r="AT46" s="103"/>
      <c r="AU46" s="103"/>
      <c r="AV46" s="103"/>
      <c r="AW46" s="104"/>
      <c r="AX46" s="189">
        <v>2E-3</v>
      </c>
      <c r="AY46" s="190"/>
      <c r="AZ46" s="191"/>
      <c r="BA46" s="7"/>
      <c r="BC46" s="14" t="s">
        <v>623</v>
      </c>
    </row>
    <row r="47" spans="2:80">
      <c r="D47" s="63" t="s">
        <v>120</v>
      </c>
      <c r="E47" s="64" t="s">
        <v>123</v>
      </c>
      <c r="F47" s="64"/>
      <c r="G47" s="64" t="s">
        <v>131</v>
      </c>
      <c r="H47" s="64"/>
      <c r="I47" s="64"/>
      <c r="J47" s="68"/>
      <c r="K47" s="68"/>
      <c r="L47" s="65" t="str">
        <f t="shared" si="14"/>
        <v/>
      </c>
      <c r="M47" s="65"/>
      <c r="N47" s="65"/>
      <c r="O47" s="65"/>
      <c r="P47" s="65"/>
      <c r="Q47" s="65"/>
      <c r="R47" s="65"/>
      <c r="S47" s="69"/>
      <c r="T47" s="69"/>
      <c r="U47" s="69"/>
      <c r="V47" s="70" t="str">
        <f t="shared" si="15"/>
        <v>-</v>
      </c>
      <c r="W47" s="70"/>
      <c r="X47" s="70"/>
      <c r="Y47" s="66" t="s">
        <v>152</v>
      </c>
      <c r="Z47" s="66"/>
      <c r="AA47" s="66"/>
      <c r="AB47" s="66" t="s">
        <v>153</v>
      </c>
      <c r="AC47" s="66"/>
      <c r="AD47" s="66"/>
      <c r="AE47" s="66" t="str">
        <f>IF($J47=0,"-",($S47/1000)/$V47)</f>
        <v>-</v>
      </c>
      <c r="AF47" s="66"/>
      <c r="AG47" s="66"/>
      <c r="AH47" s="66" t="str">
        <f>IF($J47=0,"-",($S47/1000)/$V47)</f>
        <v>-</v>
      </c>
      <c r="AI47" s="66"/>
      <c r="AJ47" s="67"/>
      <c r="AM47" s="201"/>
      <c r="AN47" s="202"/>
      <c r="AO47" s="203"/>
      <c r="AP47" s="5">
        <v>34</v>
      </c>
      <c r="AQ47" s="102" t="s">
        <v>171</v>
      </c>
      <c r="AR47" s="103"/>
      <c r="AS47" s="103"/>
      <c r="AT47" s="103"/>
      <c r="AU47" s="103"/>
      <c r="AV47" s="103"/>
      <c r="AW47" s="104"/>
      <c r="AX47" s="189">
        <v>2.4E-2</v>
      </c>
      <c r="AY47" s="190"/>
      <c r="AZ47" s="191"/>
      <c r="BA47" s="7"/>
      <c r="BD47" s="236">
        <f>IF(BO37&lt;BO40,BO40-BO37,0)</f>
        <v>0</v>
      </c>
      <c r="BE47" s="236"/>
      <c r="BF47" s="236"/>
      <c r="BG47" s="22" t="s">
        <v>616</v>
      </c>
      <c r="BH47" s="236">
        <f>BO35</f>
        <v>910</v>
      </c>
      <c r="BI47" s="237"/>
      <c r="BJ47" s="237"/>
      <c r="BK47" s="22" t="s">
        <v>617</v>
      </c>
      <c r="BL47" s="238">
        <f>BD47/BH47</f>
        <v>0</v>
      </c>
      <c r="BM47" s="238"/>
      <c r="BN47" s="238"/>
    </row>
    <row r="48" spans="2:80">
      <c r="D48" s="63"/>
      <c r="E48" s="64"/>
      <c r="F48" s="64"/>
      <c r="G48" s="64" t="s">
        <v>130</v>
      </c>
      <c r="H48" s="64"/>
      <c r="I48" s="64"/>
      <c r="J48" s="68"/>
      <c r="K48" s="68"/>
      <c r="L48" s="65" t="str">
        <f t="shared" si="14"/>
        <v/>
      </c>
      <c r="M48" s="65"/>
      <c r="N48" s="65"/>
      <c r="O48" s="65"/>
      <c r="P48" s="65"/>
      <c r="Q48" s="65"/>
      <c r="R48" s="65"/>
      <c r="S48" s="69"/>
      <c r="T48" s="69"/>
      <c r="U48" s="69"/>
      <c r="V48" s="70" t="str">
        <f t="shared" si="15"/>
        <v>-</v>
      </c>
      <c r="W48" s="70"/>
      <c r="X48" s="70"/>
      <c r="Y48" s="66" t="str">
        <f>IF($J48=0,"-",($S48/1000)/$V48)</f>
        <v>-</v>
      </c>
      <c r="Z48" s="66"/>
      <c r="AA48" s="66"/>
      <c r="AB48" s="66" t="str">
        <f>IF($J48=0,"-",($S48/1000)/$V48)</f>
        <v>-</v>
      </c>
      <c r="AC48" s="66"/>
      <c r="AD48" s="66"/>
      <c r="AE48" s="66" t="s">
        <v>152</v>
      </c>
      <c r="AF48" s="66"/>
      <c r="AG48" s="66"/>
      <c r="AH48" s="66" t="s">
        <v>152</v>
      </c>
      <c r="AI48" s="66"/>
      <c r="AJ48" s="67"/>
      <c r="AM48" s="201"/>
      <c r="AN48" s="202"/>
      <c r="AO48" s="203"/>
      <c r="AP48" s="5">
        <v>35</v>
      </c>
      <c r="AQ48" s="105" t="s">
        <v>172</v>
      </c>
      <c r="AR48" s="106"/>
      <c r="AS48" s="106"/>
      <c r="AT48" s="106"/>
      <c r="AU48" s="106"/>
      <c r="AV48" s="106"/>
      <c r="AW48" s="107"/>
      <c r="AX48" s="189">
        <v>2.8000000000000001E-2</v>
      </c>
      <c r="AY48" s="190"/>
      <c r="AZ48" s="191"/>
      <c r="BA48" s="7"/>
    </row>
    <row r="49" spans="2:72">
      <c r="D49" s="19" t="s">
        <v>161</v>
      </c>
      <c r="E49" s="64" t="s">
        <v>135</v>
      </c>
      <c r="F49" s="64"/>
      <c r="G49" s="64"/>
      <c r="H49" s="64"/>
      <c r="I49" s="64"/>
      <c r="J49" s="68"/>
      <c r="K49" s="68"/>
      <c r="L49" s="65" t="str">
        <f t="shared" si="14"/>
        <v/>
      </c>
      <c r="M49" s="65"/>
      <c r="N49" s="65"/>
      <c r="O49" s="65"/>
      <c r="P49" s="65"/>
      <c r="Q49" s="65"/>
      <c r="R49" s="65"/>
      <c r="S49" s="69"/>
      <c r="T49" s="69"/>
      <c r="U49" s="69"/>
      <c r="V49" s="70" t="str">
        <f t="shared" si="15"/>
        <v>-</v>
      </c>
      <c r="W49" s="70"/>
      <c r="X49" s="70"/>
      <c r="Y49" s="66" t="str">
        <f>IF($J49=0,"-",($S49/1000)/$V49)</f>
        <v>-</v>
      </c>
      <c r="Z49" s="66"/>
      <c r="AA49" s="66"/>
      <c r="AB49" s="66" t="str">
        <f t="shared" ref="AB49:AB50" si="25">IF($J49=0,"-",($S49/1000)/$V49)</f>
        <v>-</v>
      </c>
      <c r="AC49" s="66"/>
      <c r="AD49" s="66"/>
      <c r="AE49" s="66" t="str">
        <f t="shared" ref="AE49:AE50" si="26">IF($J49=0,"-",($S49/1000)/$V49)</f>
        <v>-</v>
      </c>
      <c r="AF49" s="66"/>
      <c r="AG49" s="66"/>
      <c r="AH49" s="66" t="str">
        <f t="shared" ref="AH49:AH50" si="27">IF($J49=0,"-",($S49/1000)/$V49)</f>
        <v>-</v>
      </c>
      <c r="AI49" s="66"/>
      <c r="AJ49" s="67"/>
      <c r="AM49" s="201"/>
      <c r="AN49" s="202"/>
      <c r="AO49" s="203"/>
      <c r="AP49" s="5">
        <v>36</v>
      </c>
      <c r="AQ49" s="102"/>
      <c r="AR49" s="103"/>
      <c r="AS49" s="103"/>
      <c r="AT49" s="103"/>
      <c r="AU49" s="103"/>
      <c r="AV49" s="103"/>
      <c r="AW49" s="104"/>
      <c r="AX49" s="189"/>
      <c r="AY49" s="190"/>
      <c r="AZ49" s="191"/>
      <c r="BA49" s="7"/>
      <c r="BC49" s="14" t="s">
        <v>624</v>
      </c>
    </row>
    <row r="50" spans="2:72">
      <c r="D50" s="19" t="s">
        <v>162</v>
      </c>
      <c r="E50" s="64" t="s">
        <v>134</v>
      </c>
      <c r="F50" s="64"/>
      <c r="G50" s="64"/>
      <c r="H50" s="64"/>
      <c r="I50" s="64"/>
      <c r="J50" s="68"/>
      <c r="K50" s="68"/>
      <c r="L50" s="65" t="str">
        <f t="shared" si="14"/>
        <v/>
      </c>
      <c r="M50" s="65"/>
      <c r="N50" s="65"/>
      <c r="O50" s="65"/>
      <c r="P50" s="65"/>
      <c r="Q50" s="65"/>
      <c r="R50" s="65"/>
      <c r="S50" s="69"/>
      <c r="T50" s="69"/>
      <c r="U50" s="69"/>
      <c r="V50" s="70" t="str">
        <f t="shared" si="15"/>
        <v>-</v>
      </c>
      <c r="W50" s="70"/>
      <c r="X50" s="70"/>
      <c r="Y50" s="66" t="str">
        <f>IF($J50=0,"-",($S50/1000)/$V50)</f>
        <v>-</v>
      </c>
      <c r="Z50" s="66"/>
      <c r="AA50" s="66"/>
      <c r="AB50" s="66" t="str">
        <f t="shared" si="25"/>
        <v>-</v>
      </c>
      <c r="AC50" s="66"/>
      <c r="AD50" s="66"/>
      <c r="AE50" s="66" t="str">
        <f t="shared" si="26"/>
        <v>-</v>
      </c>
      <c r="AF50" s="66"/>
      <c r="AG50" s="66"/>
      <c r="AH50" s="66" t="str">
        <f t="shared" si="27"/>
        <v>-</v>
      </c>
      <c r="AI50" s="66"/>
      <c r="AJ50" s="67"/>
      <c r="AM50" s="201"/>
      <c r="AN50" s="202"/>
      <c r="AO50" s="203"/>
      <c r="AP50" s="5">
        <v>37</v>
      </c>
      <c r="AQ50" s="102"/>
      <c r="AR50" s="103"/>
      <c r="AS50" s="103"/>
      <c r="AT50" s="103"/>
      <c r="AU50" s="103"/>
      <c r="AV50" s="103"/>
      <c r="AW50" s="104"/>
      <c r="AX50" s="189"/>
      <c r="AY50" s="190"/>
      <c r="AZ50" s="191"/>
      <c r="BA50" s="7"/>
      <c r="BD50" s="236">
        <f>IF(BO37&gt;BO40,BO37-BO40,0)</f>
        <v>30</v>
      </c>
      <c r="BE50" s="236"/>
      <c r="BF50" s="236"/>
      <c r="BG50" s="22" t="s">
        <v>616</v>
      </c>
      <c r="BH50" s="236">
        <f>BO35</f>
        <v>910</v>
      </c>
      <c r="BI50" s="237"/>
      <c r="BJ50" s="237"/>
      <c r="BK50" s="22" t="s">
        <v>617</v>
      </c>
      <c r="BL50" s="238">
        <f>BD50/BH50</f>
        <v>3.2967032967032968E-2</v>
      </c>
      <c r="BM50" s="238"/>
      <c r="BN50" s="238"/>
    </row>
    <row r="51" spans="2:72">
      <c r="D51" s="63" t="s">
        <v>133</v>
      </c>
      <c r="E51" s="64"/>
      <c r="F51" s="64"/>
      <c r="G51" s="64"/>
      <c r="H51" s="64"/>
      <c r="I51" s="64"/>
      <c r="J51" s="64" t="s">
        <v>11</v>
      </c>
      <c r="K51" s="64"/>
      <c r="L51" s="65" t="s">
        <v>129</v>
      </c>
      <c r="M51" s="65"/>
      <c r="N51" s="65"/>
      <c r="O51" s="65"/>
      <c r="P51" s="65"/>
      <c r="Q51" s="65"/>
      <c r="R51" s="65"/>
      <c r="S51" s="66" t="s">
        <v>11</v>
      </c>
      <c r="T51" s="66"/>
      <c r="U51" s="66"/>
      <c r="V51" s="66" t="s">
        <v>11</v>
      </c>
      <c r="W51" s="66"/>
      <c r="X51" s="66"/>
      <c r="Y51" s="66">
        <v>0.11</v>
      </c>
      <c r="Z51" s="66"/>
      <c r="AA51" s="66"/>
      <c r="AB51" s="66">
        <v>0.11</v>
      </c>
      <c r="AC51" s="66"/>
      <c r="AD51" s="66"/>
      <c r="AE51" s="66">
        <v>0.11</v>
      </c>
      <c r="AF51" s="66"/>
      <c r="AG51" s="66"/>
      <c r="AH51" s="66">
        <v>0.11</v>
      </c>
      <c r="AI51" s="66"/>
      <c r="AJ51" s="67"/>
      <c r="AM51" s="201"/>
      <c r="AN51" s="202"/>
      <c r="AO51" s="203"/>
      <c r="AP51" s="5">
        <v>38</v>
      </c>
      <c r="AQ51" s="102"/>
      <c r="AR51" s="103"/>
      <c r="AS51" s="103"/>
      <c r="AT51" s="103"/>
      <c r="AU51" s="103"/>
      <c r="AV51" s="103"/>
      <c r="AW51" s="104"/>
      <c r="AX51" s="189"/>
      <c r="AY51" s="190"/>
      <c r="AZ51" s="191"/>
      <c r="BA51" s="7"/>
    </row>
    <row r="52" spans="2:72">
      <c r="D52" s="59" t="s">
        <v>155</v>
      </c>
      <c r="E52" s="60"/>
      <c r="F52" s="60"/>
      <c r="G52" s="60"/>
      <c r="H52" s="60"/>
      <c r="I52" s="60"/>
      <c r="J52" s="60"/>
      <c r="K52" s="60"/>
      <c r="L52" s="60"/>
      <c r="M52" s="60"/>
      <c r="N52" s="60"/>
      <c r="O52" s="60"/>
      <c r="P52" s="60"/>
      <c r="Q52" s="60"/>
      <c r="R52" s="60"/>
      <c r="S52" s="60"/>
      <c r="T52" s="60"/>
      <c r="U52" s="60"/>
      <c r="V52" s="60"/>
      <c r="W52" s="60"/>
      <c r="X52" s="60"/>
      <c r="Y52" s="61">
        <f>SUM(Y41:AA51)</f>
        <v>0.22</v>
      </c>
      <c r="Z52" s="61"/>
      <c r="AA52" s="61"/>
      <c r="AB52" s="61">
        <f>SUM(AB41:AD51)</f>
        <v>0.22</v>
      </c>
      <c r="AC52" s="61"/>
      <c r="AD52" s="61"/>
      <c r="AE52" s="61">
        <f>SUM(AE41:AG51)</f>
        <v>0.22</v>
      </c>
      <c r="AF52" s="61"/>
      <c r="AG52" s="61"/>
      <c r="AH52" s="61">
        <f>SUM(AH41:AJ51)</f>
        <v>0.22</v>
      </c>
      <c r="AI52" s="61"/>
      <c r="AJ52" s="62"/>
      <c r="AM52" s="201"/>
      <c r="AN52" s="202"/>
      <c r="AO52" s="203"/>
      <c r="AP52" s="5">
        <v>39</v>
      </c>
      <c r="AQ52" s="102"/>
      <c r="AR52" s="103"/>
      <c r="AS52" s="103"/>
      <c r="AT52" s="103"/>
      <c r="AU52" s="103"/>
      <c r="AV52" s="103"/>
      <c r="AW52" s="104"/>
      <c r="AX52" s="189"/>
      <c r="AY52" s="190"/>
      <c r="AZ52" s="191"/>
      <c r="BA52" s="7"/>
      <c r="BC52" s="14" t="s">
        <v>625</v>
      </c>
    </row>
    <row r="53" spans="2:72">
      <c r="D53" s="59" t="s">
        <v>156</v>
      </c>
      <c r="E53" s="60"/>
      <c r="F53" s="60"/>
      <c r="G53" s="60"/>
      <c r="H53" s="60"/>
      <c r="I53" s="60"/>
      <c r="J53" s="60"/>
      <c r="K53" s="60"/>
      <c r="L53" s="60"/>
      <c r="M53" s="60"/>
      <c r="N53" s="60"/>
      <c r="O53" s="60"/>
      <c r="P53" s="60"/>
      <c r="Q53" s="60"/>
      <c r="R53" s="60"/>
      <c r="S53" s="60"/>
      <c r="T53" s="60"/>
      <c r="U53" s="60"/>
      <c r="V53" s="60"/>
      <c r="W53" s="60"/>
      <c r="X53" s="60"/>
      <c r="Y53" s="61">
        <f>1/Y52</f>
        <v>4.5454545454545459</v>
      </c>
      <c r="Z53" s="61"/>
      <c r="AA53" s="61"/>
      <c r="AB53" s="61">
        <f t="shared" ref="AB53" si="28">1/AB52</f>
        <v>4.5454545454545459</v>
      </c>
      <c r="AC53" s="61"/>
      <c r="AD53" s="61"/>
      <c r="AE53" s="61">
        <f t="shared" ref="AE53" si="29">1/AE52</f>
        <v>4.5454545454545459</v>
      </c>
      <c r="AF53" s="61"/>
      <c r="AG53" s="61"/>
      <c r="AH53" s="61">
        <f t="shared" ref="AH53" si="30">1/AH52</f>
        <v>4.5454545454545459</v>
      </c>
      <c r="AI53" s="61"/>
      <c r="AJ53" s="62"/>
      <c r="AM53" s="204"/>
      <c r="AN53" s="205"/>
      <c r="AO53" s="206"/>
      <c r="AP53" s="9">
        <v>40</v>
      </c>
      <c r="AQ53" s="99"/>
      <c r="AR53" s="100"/>
      <c r="AS53" s="100"/>
      <c r="AT53" s="100"/>
      <c r="AU53" s="100"/>
      <c r="AV53" s="100"/>
      <c r="AW53" s="101"/>
      <c r="AX53" s="192"/>
      <c r="AY53" s="193"/>
      <c r="AZ53" s="194"/>
      <c r="BA53" s="7"/>
      <c r="BD53" s="236">
        <f>IF(BO37&gt;BO40,BO37-BD50,BO40-BD47)</f>
        <v>120</v>
      </c>
      <c r="BE53" s="236"/>
      <c r="BF53" s="236"/>
      <c r="BG53" s="22" t="s">
        <v>616</v>
      </c>
      <c r="BH53" s="236">
        <f>BO35</f>
        <v>910</v>
      </c>
      <c r="BI53" s="237"/>
      <c r="BJ53" s="237"/>
      <c r="BK53" s="22" t="s">
        <v>617</v>
      </c>
      <c r="BL53" s="238">
        <f>BD53/BH53</f>
        <v>0.13186813186813187</v>
      </c>
      <c r="BM53" s="238"/>
      <c r="BN53" s="238"/>
      <c r="BQ53" s="18"/>
      <c r="BR53" s="18"/>
      <c r="BS53" s="18"/>
      <c r="BT53" s="18"/>
    </row>
    <row r="54" spans="2:72" ht="18" thickBot="1">
      <c r="D54" s="48" t="s">
        <v>157</v>
      </c>
      <c r="E54" s="49"/>
      <c r="F54" s="49"/>
      <c r="G54" s="49"/>
      <c r="H54" s="49"/>
      <c r="I54" s="49"/>
      <c r="J54" s="49"/>
      <c r="K54" s="49"/>
      <c r="L54" s="49"/>
      <c r="M54" s="49"/>
      <c r="N54" s="49"/>
      <c r="O54" s="49"/>
      <c r="P54" s="49"/>
      <c r="Q54" s="49"/>
      <c r="R54" s="49"/>
      <c r="S54" s="49"/>
      <c r="T54" s="49"/>
      <c r="U54" s="49"/>
      <c r="V54" s="49"/>
      <c r="W54" s="49"/>
      <c r="X54" s="49"/>
      <c r="Y54" s="50">
        <f>BL44</f>
        <v>0.8351648351648352</v>
      </c>
      <c r="Z54" s="50"/>
      <c r="AA54" s="50"/>
      <c r="AB54" s="50">
        <f>BL47</f>
        <v>0</v>
      </c>
      <c r="AC54" s="50"/>
      <c r="AD54" s="50"/>
      <c r="AE54" s="50">
        <f>BL50</f>
        <v>3.2967032967032968E-2</v>
      </c>
      <c r="AF54" s="50"/>
      <c r="AG54" s="50"/>
      <c r="AH54" s="50">
        <f>BL53</f>
        <v>0.13186813186813187</v>
      </c>
      <c r="AI54" s="50"/>
      <c r="AJ54" s="51"/>
      <c r="AM54" s="198" t="s">
        <v>55</v>
      </c>
      <c r="AN54" s="199"/>
      <c r="AO54" s="200"/>
      <c r="AP54" s="3">
        <v>41</v>
      </c>
      <c r="AQ54" s="129" t="s">
        <v>56</v>
      </c>
      <c r="AR54" s="130"/>
      <c r="AS54" s="130"/>
      <c r="AT54" s="130"/>
      <c r="AU54" s="130"/>
      <c r="AV54" s="130"/>
      <c r="AW54" s="131"/>
      <c r="AX54" s="195">
        <v>0.12</v>
      </c>
      <c r="AY54" s="196"/>
      <c r="AZ54" s="197"/>
    </row>
    <row r="55" spans="2:72" ht="18" thickBot="1">
      <c r="D55" s="52" t="s">
        <v>143</v>
      </c>
      <c r="E55" s="52"/>
      <c r="F55" s="52"/>
      <c r="G55" s="52"/>
      <c r="H55" s="52"/>
      <c r="I55" s="52"/>
      <c r="J55" s="52"/>
      <c r="K55" s="52"/>
      <c r="L55" s="52"/>
      <c r="M55" s="52"/>
      <c r="N55" s="52"/>
      <c r="O55" s="52"/>
      <c r="P55" s="52"/>
      <c r="Q55" s="52"/>
      <c r="R55" s="52"/>
      <c r="S55" s="52"/>
      <c r="T55" s="52"/>
      <c r="U55" s="52"/>
      <c r="V55" s="52"/>
      <c r="W55" s="52"/>
      <c r="X55" s="53"/>
      <c r="Y55" s="54">
        <f>Y53*Y54+AB53*AB54+AE53*AE54+AH53*AH54</f>
        <v>4.5454545454545459</v>
      </c>
      <c r="Z55" s="55"/>
      <c r="AA55" s="55"/>
      <c r="AB55" s="55"/>
      <c r="AC55" s="55"/>
      <c r="AD55" s="55"/>
      <c r="AE55" s="55"/>
      <c r="AF55" s="55"/>
      <c r="AG55" s="55"/>
      <c r="AH55" s="55"/>
      <c r="AI55" s="55"/>
      <c r="AJ55" s="55"/>
      <c r="AM55" s="201"/>
      <c r="AN55" s="202"/>
      <c r="AO55" s="203"/>
      <c r="AP55" s="10"/>
      <c r="AQ55" s="126" t="s">
        <v>58</v>
      </c>
      <c r="AR55" s="127"/>
      <c r="AS55" s="127"/>
      <c r="AT55" s="127"/>
      <c r="AU55" s="127"/>
      <c r="AV55" s="127"/>
      <c r="AW55" s="128"/>
      <c r="AX55" s="177"/>
      <c r="AY55" s="178"/>
      <c r="AZ55" s="179"/>
    </row>
    <row r="56" spans="2:72">
      <c r="AM56" s="201"/>
      <c r="AN56" s="202"/>
      <c r="AO56" s="203"/>
      <c r="AP56" s="12">
        <v>42</v>
      </c>
      <c r="AQ56" s="123" t="s">
        <v>60</v>
      </c>
      <c r="AR56" s="124"/>
      <c r="AS56" s="124"/>
      <c r="AT56" s="124"/>
      <c r="AU56" s="124"/>
      <c r="AV56" s="124"/>
      <c r="AW56" s="125"/>
      <c r="AX56" s="180">
        <v>0.15</v>
      </c>
      <c r="AY56" s="181"/>
      <c r="AZ56" s="182"/>
    </row>
    <row r="57" spans="2:72" ht="18" thickBot="1">
      <c r="AM57" s="201"/>
      <c r="AN57" s="202"/>
      <c r="AO57" s="203"/>
      <c r="AP57" s="10"/>
      <c r="AQ57" s="120" t="s">
        <v>62</v>
      </c>
      <c r="AR57" s="121"/>
      <c r="AS57" s="121"/>
      <c r="AT57" s="121"/>
      <c r="AU57" s="121"/>
      <c r="AV57" s="121"/>
      <c r="AW57" s="122"/>
      <c r="AX57" s="174"/>
      <c r="AY57" s="175"/>
      <c r="AZ57" s="176"/>
    </row>
    <row r="58" spans="2:72" ht="13.25" customHeight="1">
      <c r="B58" s="24" t="s">
        <v>203</v>
      </c>
      <c r="D58" s="80" t="s">
        <v>167</v>
      </c>
      <c r="E58" s="81"/>
      <c r="F58" s="81"/>
      <c r="G58" s="81"/>
      <c r="H58" s="81"/>
      <c r="I58" s="81"/>
      <c r="J58" s="81"/>
      <c r="K58" s="81"/>
      <c r="L58" s="81"/>
      <c r="M58" s="81"/>
      <c r="N58" s="81"/>
      <c r="O58" s="81"/>
      <c r="P58" s="81"/>
      <c r="Q58" s="81"/>
      <c r="R58" s="81"/>
      <c r="S58" s="81"/>
      <c r="T58" s="81"/>
      <c r="U58" s="81"/>
      <c r="V58" s="81"/>
      <c r="W58" s="81"/>
      <c r="X58" s="82"/>
      <c r="Y58" s="92" t="s">
        <v>144</v>
      </c>
      <c r="Z58" s="93"/>
      <c r="AA58" s="93"/>
      <c r="AB58" s="93" t="s">
        <v>147</v>
      </c>
      <c r="AC58" s="93"/>
      <c r="AD58" s="93"/>
      <c r="AE58" s="93"/>
      <c r="AF58" s="93"/>
      <c r="AG58" s="93"/>
      <c r="AH58" s="93"/>
      <c r="AI58" s="93"/>
      <c r="AJ58" s="94"/>
      <c r="AM58" s="204"/>
      <c r="AN58" s="205"/>
      <c r="AO58" s="206"/>
      <c r="AP58" s="9">
        <v>43</v>
      </c>
      <c r="AQ58" s="117" t="s">
        <v>64</v>
      </c>
      <c r="AR58" s="118"/>
      <c r="AS58" s="118"/>
      <c r="AT58" s="118"/>
      <c r="AU58" s="118"/>
      <c r="AV58" s="118"/>
      <c r="AW58" s="119"/>
      <c r="AX58" s="159">
        <v>0.19</v>
      </c>
      <c r="AY58" s="160"/>
      <c r="AZ58" s="161"/>
      <c r="BB58" s="39" t="s">
        <v>626</v>
      </c>
      <c r="BL58" s="14" t="s">
        <v>609</v>
      </c>
      <c r="BO58" s="235">
        <v>910</v>
      </c>
      <c r="BP58" s="235"/>
      <c r="BQ58" s="235"/>
      <c r="BR58" s="14" t="s">
        <v>608</v>
      </c>
      <c r="BT58" s="14" t="s">
        <v>610</v>
      </c>
    </row>
    <row r="59" spans="2:72" ht="13.25" customHeight="1">
      <c r="D59" s="83"/>
      <c r="E59" s="84"/>
      <c r="F59" s="84"/>
      <c r="G59" s="84"/>
      <c r="H59" s="84"/>
      <c r="I59" s="84"/>
      <c r="J59" s="84"/>
      <c r="K59" s="84"/>
      <c r="L59" s="84"/>
      <c r="M59" s="84"/>
      <c r="N59" s="84"/>
      <c r="O59" s="84"/>
      <c r="P59" s="84"/>
      <c r="Q59" s="84"/>
      <c r="R59" s="84"/>
      <c r="S59" s="84"/>
      <c r="T59" s="84"/>
      <c r="U59" s="84"/>
      <c r="V59" s="84"/>
      <c r="W59" s="84"/>
      <c r="X59" s="85"/>
      <c r="Y59" s="89" t="s">
        <v>145</v>
      </c>
      <c r="Z59" s="73"/>
      <c r="AA59" s="73"/>
      <c r="AB59" s="73" t="s">
        <v>150</v>
      </c>
      <c r="AC59" s="73"/>
      <c r="AD59" s="73"/>
      <c r="AE59" s="73"/>
      <c r="AF59" s="73"/>
      <c r="AG59" s="73"/>
      <c r="AH59" s="73"/>
      <c r="AI59" s="73"/>
      <c r="AJ59" s="90"/>
      <c r="AM59" s="198" t="s">
        <v>66</v>
      </c>
      <c r="AN59" s="199"/>
      <c r="AO59" s="200"/>
      <c r="AP59" s="4">
        <v>44</v>
      </c>
      <c r="AQ59" s="111" t="s">
        <v>67</v>
      </c>
      <c r="AR59" s="112"/>
      <c r="AS59" s="112"/>
      <c r="AT59" s="112"/>
      <c r="AU59" s="112"/>
      <c r="AV59" s="112"/>
      <c r="AW59" s="113"/>
      <c r="AX59" s="171">
        <v>0.7</v>
      </c>
      <c r="AY59" s="172"/>
      <c r="AZ59" s="173"/>
      <c r="BB59" s="39"/>
    </row>
    <row r="60" spans="2:72" ht="13.75" customHeight="1" thickBot="1">
      <c r="D60" s="86"/>
      <c r="E60" s="87"/>
      <c r="F60" s="87"/>
      <c r="G60" s="87"/>
      <c r="H60" s="87"/>
      <c r="I60" s="87"/>
      <c r="J60" s="87"/>
      <c r="K60" s="87"/>
      <c r="L60" s="87"/>
      <c r="M60" s="87"/>
      <c r="N60" s="87"/>
      <c r="O60" s="87"/>
      <c r="P60" s="87"/>
      <c r="Q60" s="87"/>
      <c r="R60" s="87"/>
      <c r="S60" s="87"/>
      <c r="T60" s="87"/>
      <c r="U60" s="87"/>
      <c r="V60" s="87"/>
      <c r="W60" s="87"/>
      <c r="X60" s="88"/>
      <c r="Y60" s="71" t="s">
        <v>146</v>
      </c>
      <c r="Z60" s="72"/>
      <c r="AA60" s="72"/>
      <c r="AB60" s="72" t="s">
        <v>146</v>
      </c>
      <c r="AC60" s="72"/>
      <c r="AD60" s="72"/>
      <c r="AE60" s="72"/>
      <c r="AF60" s="72"/>
      <c r="AG60" s="72"/>
      <c r="AH60" s="72"/>
      <c r="AI60" s="72"/>
      <c r="AJ60" s="91"/>
      <c r="AM60" s="201"/>
      <c r="AN60" s="202"/>
      <c r="AO60" s="203"/>
      <c r="AP60" s="5">
        <v>45</v>
      </c>
      <c r="AQ60" s="96" t="s">
        <v>69</v>
      </c>
      <c r="AR60" s="97"/>
      <c r="AS60" s="97"/>
      <c r="AT60" s="97"/>
      <c r="AU60" s="97"/>
      <c r="AV60" s="97"/>
      <c r="AW60" s="98"/>
      <c r="AX60" s="153">
        <v>0.69</v>
      </c>
      <c r="AY60" s="154"/>
      <c r="AZ60" s="155"/>
      <c r="BC60" s="14" t="s">
        <v>604</v>
      </c>
      <c r="BO60" s="233">
        <v>150</v>
      </c>
      <c r="BP60" s="233"/>
      <c r="BQ60" s="233"/>
      <c r="BR60" s="14" t="s">
        <v>608</v>
      </c>
      <c r="BT60" s="14" t="s">
        <v>618</v>
      </c>
    </row>
    <row r="61" spans="2:72">
      <c r="D61" s="71" t="s">
        <v>125</v>
      </c>
      <c r="E61" s="72"/>
      <c r="F61" s="72"/>
      <c r="G61" s="72"/>
      <c r="H61" s="72"/>
      <c r="I61" s="72"/>
      <c r="J61" s="72" t="s">
        <v>126</v>
      </c>
      <c r="K61" s="72"/>
      <c r="L61" s="72"/>
      <c r="M61" s="72"/>
      <c r="N61" s="72"/>
      <c r="O61" s="72"/>
      <c r="P61" s="72"/>
      <c r="Q61" s="72"/>
      <c r="R61" s="72"/>
      <c r="S61" s="73" t="s">
        <v>138</v>
      </c>
      <c r="T61" s="73"/>
      <c r="U61" s="73"/>
      <c r="V61" s="73" t="s">
        <v>137</v>
      </c>
      <c r="W61" s="73"/>
      <c r="X61" s="73"/>
      <c r="Y61" s="74" t="s">
        <v>48</v>
      </c>
      <c r="Z61" s="74"/>
      <c r="AA61" s="74"/>
      <c r="AB61" s="74" t="s">
        <v>48</v>
      </c>
      <c r="AC61" s="74"/>
      <c r="AD61" s="74"/>
      <c r="AE61" s="74"/>
      <c r="AF61" s="74"/>
      <c r="AG61" s="74"/>
      <c r="AH61" s="74"/>
      <c r="AI61" s="74"/>
      <c r="AJ61" s="75"/>
      <c r="AM61" s="201"/>
      <c r="AN61" s="202"/>
      <c r="AO61" s="203"/>
      <c r="AP61" s="5">
        <v>46</v>
      </c>
      <c r="AQ61" s="96" t="s">
        <v>71</v>
      </c>
      <c r="AR61" s="97"/>
      <c r="AS61" s="97"/>
      <c r="AT61" s="97"/>
      <c r="AU61" s="97"/>
      <c r="AV61" s="97"/>
      <c r="AW61" s="98"/>
      <c r="AX61" s="153">
        <v>0.12</v>
      </c>
      <c r="AY61" s="154"/>
      <c r="AZ61" s="155"/>
      <c r="BC61" s="14" t="s">
        <v>605</v>
      </c>
      <c r="BO61" s="234">
        <f>BO58-BO60</f>
        <v>760</v>
      </c>
      <c r="BP61" s="234"/>
      <c r="BQ61" s="234"/>
      <c r="BR61" s="14" t="s">
        <v>608</v>
      </c>
    </row>
    <row r="62" spans="2:72">
      <c r="D62" s="63"/>
      <c r="E62" s="64"/>
      <c r="F62" s="64"/>
      <c r="G62" s="64"/>
      <c r="H62" s="64"/>
      <c r="I62" s="64"/>
      <c r="J62" s="64"/>
      <c r="K62" s="64"/>
      <c r="L62" s="64"/>
      <c r="M62" s="64"/>
      <c r="N62" s="64"/>
      <c r="O62" s="64"/>
      <c r="P62" s="64"/>
      <c r="Q62" s="64"/>
      <c r="R62" s="64"/>
      <c r="S62" s="73" t="s">
        <v>119</v>
      </c>
      <c r="T62" s="73"/>
      <c r="U62" s="73"/>
      <c r="V62" s="73" t="s">
        <v>139</v>
      </c>
      <c r="W62" s="73"/>
      <c r="X62" s="73"/>
      <c r="Y62" s="76" t="s">
        <v>142</v>
      </c>
      <c r="Z62" s="76"/>
      <c r="AA62" s="76"/>
      <c r="AB62" s="76" t="s">
        <v>142</v>
      </c>
      <c r="AC62" s="76"/>
      <c r="AD62" s="76"/>
      <c r="AE62" s="76"/>
      <c r="AF62" s="76"/>
      <c r="AG62" s="76"/>
      <c r="AH62" s="76"/>
      <c r="AI62" s="76"/>
      <c r="AJ62" s="77"/>
      <c r="AM62" s="201"/>
      <c r="AN62" s="202"/>
      <c r="AO62" s="203"/>
      <c r="AP62" s="5">
        <v>47</v>
      </c>
      <c r="AQ62" s="96" t="s">
        <v>73</v>
      </c>
      <c r="AR62" s="97"/>
      <c r="AS62" s="97"/>
      <c r="AT62" s="97"/>
      <c r="AU62" s="97"/>
      <c r="AV62" s="97"/>
      <c r="AW62" s="98"/>
      <c r="AX62" s="153">
        <v>0.11</v>
      </c>
      <c r="AY62" s="154"/>
      <c r="AZ62" s="155"/>
      <c r="BO62" s="41"/>
      <c r="BP62" s="41"/>
      <c r="BQ62" s="41"/>
    </row>
    <row r="63" spans="2:72">
      <c r="D63" s="63"/>
      <c r="E63" s="64"/>
      <c r="F63" s="64"/>
      <c r="G63" s="64"/>
      <c r="H63" s="64"/>
      <c r="I63" s="64"/>
      <c r="J63" s="64"/>
      <c r="K63" s="64"/>
      <c r="L63" s="64"/>
      <c r="M63" s="64"/>
      <c r="N63" s="64"/>
      <c r="O63" s="64"/>
      <c r="P63" s="64"/>
      <c r="Q63" s="64"/>
      <c r="R63" s="64"/>
      <c r="S63" s="72" t="s">
        <v>141</v>
      </c>
      <c r="T63" s="72"/>
      <c r="U63" s="72"/>
      <c r="V63" s="72" t="s">
        <v>140</v>
      </c>
      <c r="W63" s="72"/>
      <c r="X63" s="72"/>
      <c r="Y63" s="78" t="s">
        <v>8</v>
      </c>
      <c r="Z63" s="78"/>
      <c r="AA63" s="78"/>
      <c r="AB63" s="78" t="s">
        <v>8</v>
      </c>
      <c r="AC63" s="78"/>
      <c r="AD63" s="78"/>
      <c r="AE63" s="78"/>
      <c r="AF63" s="78"/>
      <c r="AG63" s="78"/>
      <c r="AH63" s="78"/>
      <c r="AI63" s="78"/>
      <c r="AJ63" s="79"/>
      <c r="AM63" s="201"/>
      <c r="AN63" s="202"/>
      <c r="AO63" s="203"/>
      <c r="AP63" s="5">
        <v>48</v>
      </c>
      <c r="AQ63" s="96" t="s">
        <v>75</v>
      </c>
      <c r="AR63" s="97"/>
      <c r="AS63" s="97"/>
      <c r="AT63" s="97"/>
      <c r="AU63" s="97"/>
      <c r="AV63" s="97"/>
      <c r="AW63" s="98"/>
      <c r="AX63" s="153">
        <v>4.4999999999999998E-2</v>
      </c>
      <c r="AY63" s="154"/>
      <c r="AZ63" s="155"/>
      <c r="BC63" s="14" t="s">
        <v>607</v>
      </c>
      <c r="BO63" s="234">
        <f>BO58</f>
        <v>910</v>
      </c>
      <c r="BP63" s="234"/>
      <c r="BQ63" s="234"/>
      <c r="BR63" s="14" t="s">
        <v>608</v>
      </c>
    </row>
    <row r="64" spans="2:72">
      <c r="D64" s="63" t="s">
        <v>132</v>
      </c>
      <c r="E64" s="64"/>
      <c r="F64" s="64"/>
      <c r="G64" s="64"/>
      <c r="H64" s="64"/>
      <c r="I64" s="64"/>
      <c r="J64" s="64" t="s">
        <v>11</v>
      </c>
      <c r="K64" s="64"/>
      <c r="L64" s="65" t="s">
        <v>127</v>
      </c>
      <c r="M64" s="65"/>
      <c r="N64" s="65"/>
      <c r="O64" s="65"/>
      <c r="P64" s="65"/>
      <c r="Q64" s="65"/>
      <c r="R64" s="65"/>
      <c r="S64" s="66" t="s">
        <v>11</v>
      </c>
      <c r="T64" s="66"/>
      <c r="U64" s="66"/>
      <c r="V64" s="66" t="s">
        <v>11</v>
      </c>
      <c r="W64" s="66"/>
      <c r="X64" s="66"/>
      <c r="Y64" s="66">
        <v>0.11</v>
      </c>
      <c r="Z64" s="66"/>
      <c r="AA64" s="66"/>
      <c r="AB64" s="66">
        <v>0.11</v>
      </c>
      <c r="AC64" s="66"/>
      <c r="AD64" s="66"/>
      <c r="AE64" s="66"/>
      <c r="AF64" s="66"/>
      <c r="AG64" s="66"/>
      <c r="AH64" s="66"/>
      <c r="AI64" s="66"/>
      <c r="AJ64" s="67"/>
      <c r="AM64" s="201"/>
      <c r="AN64" s="202"/>
      <c r="AO64" s="203"/>
      <c r="AP64" s="5">
        <v>49</v>
      </c>
      <c r="AQ64" s="96" t="s">
        <v>77</v>
      </c>
      <c r="AR64" s="97"/>
      <c r="AS64" s="97"/>
      <c r="AT64" s="97"/>
      <c r="AU64" s="97"/>
      <c r="AV64" s="97"/>
      <c r="AW64" s="98"/>
      <c r="AX64" s="153">
        <v>1.3</v>
      </c>
      <c r="AY64" s="154"/>
      <c r="AZ64" s="155"/>
    </row>
    <row r="65" spans="2:72">
      <c r="D65" s="19" t="s">
        <v>116</v>
      </c>
      <c r="E65" s="64" t="s">
        <v>134</v>
      </c>
      <c r="F65" s="64"/>
      <c r="G65" s="64"/>
      <c r="H65" s="64"/>
      <c r="I65" s="64"/>
      <c r="J65" s="68"/>
      <c r="K65" s="68"/>
      <c r="L65" s="65" t="str">
        <f t="shared" ref="L65:L72" si="31">IF(J65=0,"",LOOKUP(J65,$AP$14:$AP$93,$AQ$14:$AQ$93))</f>
        <v/>
      </c>
      <c r="M65" s="65"/>
      <c r="N65" s="65"/>
      <c r="O65" s="65"/>
      <c r="P65" s="65"/>
      <c r="Q65" s="65"/>
      <c r="R65" s="65"/>
      <c r="S65" s="69"/>
      <c r="T65" s="69"/>
      <c r="U65" s="69"/>
      <c r="V65" s="70" t="str">
        <f t="shared" ref="V65:V72" si="32">IF(J65=0,"-",LOOKUP(J65,$AP$14:$AP$93,$AX$14:$AX$93))</f>
        <v>-</v>
      </c>
      <c r="W65" s="70"/>
      <c r="X65" s="70"/>
      <c r="Y65" s="66" t="str">
        <f>IF($J65=0,"-",($S65/1000)/$V65)</f>
        <v>-</v>
      </c>
      <c r="Z65" s="66"/>
      <c r="AA65" s="66"/>
      <c r="AB65" s="66" t="str">
        <f>IF($J65=0,"-",($S65/1000)/$V65)</f>
        <v>-</v>
      </c>
      <c r="AC65" s="66"/>
      <c r="AD65" s="66"/>
      <c r="AE65" s="66"/>
      <c r="AF65" s="66"/>
      <c r="AG65" s="66"/>
      <c r="AH65" s="66"/>
      <c r="AI65" s="66"/>
      <c r="AJ65" s="67"/>
      <c r="AM65" s="201"/>
      <c r="AN65" s="202"/>
      <c r="AO65" s="203"/>
      <c r="AP65" s="5">
        <v>50</v>
      </c>
      <c r="AQ65" s="96" t="s">
        <v>79</v>
      </c>
      <c r="AR65" s="97"/>
      <c r="AS65" s="97"/>
      <c r="AT65" s="97"/>
      <c r="AU65" s="97"/>
      <c r="AV65" s="97"/>
      <c r="AW65" s="98"/>
      <c r="AX65" s="153">
        <v>0.19</v>
      </c>
      <c r="AY65" s="154"/>
      <c r="AZ65" s="155"/>
      <c r="BC65" s="14" t="s">
        <v>612</v>
      </c>
    </row>
    <row r="66" spans="2:72">
      <c r="D66" s="19" t="s">
        <v>117</v>
      </c>
      <c r="E66" s="64" t="s">
        <v>135</v>
      </c>
      <c r="F66" s="64"/>
      <c r="G66" s="64"/>
      <c r="H66" s="64"/>
      <c r="I66" s="64"/>
      <c r="J66" s="68"/>
      <c r="K66" s="68"/>
      <c r="L66" s="65" t="str">
        <f t="shared" si="31"/>
        <v/>
      </c>
      <c r="M66" s="65"/>
      <c r="N66" s="65"/>
      <c r="O66" s="65"/>
      <c r="P66" s="65"/>
      <c r="Q66" s="65"/>
      <c r="R66" s="65"/>
      <c r="S66" s="69"/>
      <c r="T66" s="69"/>
      <c r="U66" s="69"/>
      <c r="V66" s="70" t="str">
        <f t="shared" si="32"/>
        <v>-</v>
      </c>
      <c r="W66" s="70"/>
      <c r="X66" s="70"/>
      <c r="Y66" s="66" t="str">
        <f>IF($J66=0,"-",($S66/1000)/$V66)</f>
        <v>-</v>
      </c>
      <c r="Z66" s="66"/>
      <c r="AA66" s="66"/>
      <c r="AB66" s="66" t="str">
        <f t="shared" ref="AB66" si="33">IF($J66=0,"-",($S66/1000)/$V66)</f>
        <v>-</v>
      </c>
      <c r="AC66" s="66"/>
      <c r="AD66" s="66"/>
      <c r="AE66" s="66"/>
      <c r="AF66" s="66"/>
      <c r="AG66" s="66"/>
      <c r="AH66" s="66"/>
      <c r="AI66" s="66"/>
      <c r="AJ66" s="67"/>
      <c r="AM66" s="201"/>
      <c r="AN66" s="202"/>
      <c r="AO66" s="203"/>
      <c r="AP66" s="5">
        <v>51</v>
      </c>
      <c r="AQ66" s="141" t="s">
        <v>81</v>
      </c>
      <c r="AR66" s="142"/>
      <c r="AS66" s="142"/>
      <c r="AT66" s="142"/>
      <c r="AU66" s="142"/>
      <c r="AV66" s="142"/>
      <c r="AW66" s="143"/>
      <c r="AX66" s="156">
        <v>1.5</v>
      </c>
      <c r="AY66" s="157"/>
      <c r="AZ66" s="158"/>
      <c r="BD66" s="234">
        <f>BO61</f>
        <v>760</v>
      </c>
      <c r="BE66" s="234"/>
      <c r="BF66" s="234"/>
      <c r="BG66" s="22" t="s">
        <v>616</v>
      </c>
      <c r="BH66" s="236">
        <f>BO58</f>
        <v>910</v>
      </c>
      <c r="BI66" s="237"/>
      <c r="BJ66" s="237"/>
      <c r="BK66" s="22" t="s">
        <v>617</v>
      </c>
      <c r="BL66" s="238">
        <f>BD66/BH66</f>
        <v>0.8351648351648352</v>
      </c>
      <c r="BM66" s="238"/>
      <c r="BN66" s="238"/>
    </row>
    <row r="67" spans="2:72">
      <c r="D67" s="63" t="s">
        <v>120</v>
      </c>
      <c r="E67" s="64" t="s">
        <v>123</v>
      </c>
      <c r="F67" s="64"/>
      <c r="G67" s="64" t="s">
        <v>131</v>
      </c>
      <c r="H67" s="64"/>
      <c r="I67" s="64"/>
      <c r="J67" s="68"/>
      <c r="K67" s="68"/>
      <c r="L67" s="65" t="str">
        <f t="shared" si="31"/>
        <v/>
      </c>
      <c r="M67" s="65"/>
      <c r="N67" s="65"/>
      <c r="O67" s="65"/>
      <c r="P67" s="65"/>
      <c r="Q67" s="65"/>
      <c r="R67" s="65"/>
      <c r="S67" s="69"/>
      <c r="T67" s="69"/>
      <c r="U67" s="69"/>
      <c r="V67" s="70" t="str">
        <f t="shared" si="32"/>
        <v>-</v>
      </c>
      <c r="W67" s="70"/>
      <c r="X67" s="70"/>
      <c r="Y67" s="66" t="s">
        <v>152</v>
      </c>
      <c r="Z67" s="66"/>
      <c r="AA67" s="66"/>
      <c r="AB67" s="66" t="str">
        <f>IF($J67=0,"-",($S67/1000)/$V67)</f>
        <v>-</v>
      </c>
      <c r="AC67" s="66"/>
      <c r="AD67" s="66"/>
      <c r="AE67" s="66"/>
      <c r="AF67" s="66"/>
      <c r="AG67" s="66"/>
      <c r="AH67" s="66"/>
      <c r="AI67" s="66"/>
      <c r="AJ67" s="67"/>
      <c r="AM67" s="201"/>
      <c r="AN67" s="202"/>
      <c r="AO67" s="203"/>
      <c r="AP67" s="5">
        <v>52</v>
      </c>
      <c r="AQ67" s="141" t="s">
        <v>83</v>
      </c>
      <c r="AR67" s="142"/>
      <c r="AS67" s="142"/>
      <c r="AT67" s="142"/>
      <c r="AU67" s="142"/>
      <c r="AV67" s="142"/>
      <c r="AW67" s="143"/>
      <c r="AX67" s="156">
        <v>1.6</v>
      </c>
      <c r="AY67" s="157"/>
      <c r="AZ67" s="158"/>
    </row>
    <row r="68" spans="2:72">
      <c r="D68" s="63"/>
      <c r="E68" s="64"/>
      <c r="F68" s="64"/>
      <c r="G68" s="64" t="s">
        <v>130</v>
      </c>
      <c r="H68" s="64"/>
      <c r="I68" s="64"/>
      <c r="J68" s="68"/>
      <c r="K68" s="68"/>
      <c r="L68" s="65" t="str">
        <f t="shared" si="31"/>
        <v/>
      </c>
      <c r="M68" s="65"/>
      <c r="N68" s="65"/>
      <c r="O68" s="65"/>
      <c r="P68" s="65"/>
      <c r="Q68" s="65"/>
      <c r="R68" s="65"/>
      <c r="S68" s="69"/>
      <c r="T68" s="69"/>
      <c r="U68" s="69"/>
      <c r="V68" s="70" t="str">
        <f t="shared" si="32"/>
        <v>-</v>
      </c>
      <c r="W68" s="70"/>
      <c r="X68" s="70"/>
      <c r="Y68" s="66" t="str">
        <f>IF($J68=0,"-",($S68/1000)/$V68)</f>
        <v>-</v>
      </c>
      <c r="Z68" s="66"/>
      <c r="AA68" s="66"/>
      <c r="AB68" s="66" t="s">
        <v>152</v>
      </c>
      <c r="AC68" s="66"/>
      <c r="AD68" s="66"/>
      <c r="AE68" s="66"/>
      <c r="AF68" s="66"/>
      <c r="AG68" s="66"/>
      <c r="AH68" s="66"/>
      <c r="AI68" s="66"/>
      <c r="AJ68" s="67"/>
      <c r="AM68" s="201"/>
      <c r="AN68" s="202"/>
      <c r="AO68" s="203"/>
      <c r="AP68" s="5">
        <v>53</v>
      </c>
      <c r="AQ68" s="141" t="s">
        <v>136</v>
      </c>
      <c r="AR68" s="142"/>
      <c r="AS68" s="142"/>
      <c r="AT68" s="142"/>
      <c r="AU68" s="142"/>
      <c r="AV68" s="142"/>
      <c r="AW68" s="143"/>
      <c r="AX68" s="156">
        <v>0.16</v>
      </c>
      <c r="AY68" s="157"/>
      <c r="AZ68" s="158"/>
      <c r="BC68" s="14" t="s">
        <v>627</v>
      </c>
    </row>
    <row r="69" spans="2:72">
      <c r="D69" s="20" t="s">
        <v>160</v>
      </c>
      <c r="E69" s="64" t="s">
        <v>159</v>
      </c>
      <c r="F69" s="64"/>
      <c r="G69" s="64"/>
      <c r="H69" s="64"/>
      <c r="I69" s="64"/>
      <c r="J69" s="68"/>
      <c r="K69" s="68"/>
      <c r="L69" s="65" t="str">
        <f t="shared" si="31"/>
        <v/>
      </c>
      <c r="M69" s="65"/>
      <c r="N69" s="65"/>
      <c r="O69" s="65"/>
      <c r="P69" s="65"/>
      <c r="Q69" s="65"/>
      <c r="R69" s="65"/>
      <c r="S69" s="69"/>
      <c r="T69" s="69"/>
      <c r="U69" s="69"/>
      <c r="V69" s="70" t="str">
        <f t="shared" si="32"/>
        <v>-</v>
      </c>
      <c r="W69" s="70"/>
      <c r="X69" s="70"/>
      <c r="Y69" s="66" t="str">
        <f>IF($J69=0,"-",($S69/1000)/$V69)</f>
        <v>-</v>
      </c>
      <c r="Z69" s="66"/>
      <c r="AA69" s="66"/>
      <c r="AB69" s="66" t="str">
        <f t="shared" ref="AB69" si="34">IF($J69=0,"-",($S69/1000)/$V69)</f>
        <v>-</v>
      </c>
      <c r="AC69" s="66"/>
      <c r="AD69" s="66"/>
      <c r="AE69" s="66"/>
      <c r="AF69" s="66"/>
      <c r="AG69" s="66"/>
      <c r="AH69" s="66"/>
      <c r="AI69" s="66"/>
      <c r="AJ69" s="67"/>
      <c r="AM69" s="201"/>
      <c r="AN69" s="202"/>
      <c r="AO69" s="203"/>
      <c r="AP69" s="5">
        <v>54</v>
      </c>
      <c r="AQ69" s="141"/>
      <c r="AR69" s="142"/>
      <c r="AS69" s="142"/>
      <c r="AT69" s="142"/>
      <c r="AU69" s="142"/>
      <c r="AV69" s="142"/>
      <c r="AW69" s="143"/>
      <c r="AX69" s="156"/>
      <c r="AY69" s="157"/>
      <c r="AZ69" s="158"/>
      <c r="BD69" s="236">
        <f>BO60</f>
        <v>150</v>
      </c>
      <c r="BE69" s="236"/>
      <c r="BF69" s="236"/>
      <c r="BG69" s="22" t="s">
        <v>616</v>
      </c>
      <c r="BH69" s="236">
        <f>BO58</f>
        <v>910</v>
      </c>
      <c r="BI69" s="237"/>
      <c r="BJ69" s="237"/>
      <c r="BK69" s="22" t="s">
        <v>617</v>
      </c>
      <c r="BL69" s="238">
        <f>BD69/BH69</f>
        <v>0.16483516483516483</v>
      </c>
      <c r="BM69" s="238"/>
      <c r="BN69" s="238"/>
    </row>
    <row r="70" spans="2:72">
      <c r="D70" s="20" t="s">
        <v>121</v>
      </c>
      <c r="E70" s="56" t="s">
        <v>168</v>
      </c>
      <c r="F70" s="57"/>
      <c r="G70" s="57"/>
      <c r="H70" s="57"/>
      <c r="I70" s="58"/>
      <c r="J70" s="68"/>
      <c r="K70" s="68"/>
      <c r="L70" s="65" t="str">
        <f t="shared" si="31"/>
        <v/>
      </c>
      <c r="M70" s="65"/>
      <c r="N70" s="65"/>
      <c r="O70" s="65"/>
      <c r="P70" s="65"/>
      <c r="Q70" s="65"/>
      <c r="R70" s="65"/>
      <c r="S70" s="69"/>
      <c r="T70" s="69"/>
      <c r="U70" s="69"/>
      <c r="V70" s="70" t="str">
        <f t="shared" si="32"/>
        <v>-</v>
      </c>
      <c r="W70" s="70"/>
      <c r="X70" s="70"/>
      <c r="Y70" s="66" t="str">
        <f>IF($J70=0,"-",($S70/1000)/$V70)</f>
        <v>-</v>
      </c>
      <c r="Z70" s="66"/>
      <c r="AA70" s="66"/>
      <c r="AB70" s="66" t="str">
        <f>IF($J70=0,"-",($S70/1000)/$V70)</f>
        <v>-</v>
      </c>
      <c r="AC70" s="66"/>
      <c r="AD70" s="66"/>
      <c r="AE70" s="66"/>
      <c r="AF70" s="66"/>
      <c r="AG70" s="66"/>
      <c r="AH70" s="66"/>
      <c r="AI70" s="66"/>
      <c r="AJ70" s="67"/>
      <c r="AM70" s="201"/>
      <c r="AN70" s="202"/>
      <c r="AO70" s="203"/>
      <c r="AP70" s="5">
        <v>55</v>
      </c>
      <c r="AQ70" s="141"/>
      <c r="AR70" s="142"/>
      <c r="AS70" s="142"/>
      <c r="AT70" s="142"/>
      <c r="AU70" s="142"/>
      <c r="AV70" s="142"/>
      <c r="AW70" s="143"/>
      <c r="AX70" s="156"/>
      <c r="AY70" s="157"/>
      <c r="AZ70" s="158"/>
    </row>
    <row r="71" spans="2:72">
      <c r="D71" s="19" t="s">
        <v>161</v>
      </c>
      <c r="E71" s="64" t="s">
        <v>135</v>
      </c>
      <c r="F71" s="64"/>
      <c r="G71" s="64"/>
      <c r="H71" s="64"/>
      <c r="I71" s="64"/>
      <c r="J71" s="68"/>
      <c r="K71" s="68"/>
      <c r="L71" s="65" t="str">
        <f t="shared" si="31"/>
        <v/>
      </c>
      <c r="M71" s="65"/>
      <c r="N71" s="65"/>
      <c r="O71" s="65"/>
      <c r="P71" s="65"/>
      <c r="Q71" s="65"/>
      <c r="R71" s="65"/>
      <c r="S71" s="69"/>
      <c r="T71" s="69"/>
      <c r="U71" s="69"/>
      <c r="V71" s="70" t="str">
        <f t="shared" si="32"/>
        <v>-</v>
      </c>
      <c r="W71" s="70"/>
      <c r="X71" s="70"/>
      <c r="Y71" s="66" t="str">
        <f>IF($J71=0,"-",($S71/1000)/$V71)</f>
        <v>-</v>
      </c>
      <c r="Z71" s="66"/>
      <c r="AA71" s="66"/>
      <c r="AB71" s="66" t="str">
        <f t="shared" ref="AB71:AB72" si="35">IF($J71=0,"-",($S71/1000)/$V71)</f>
        <v>-</v>
      </c>
      <c r="AC71" s="66"/>
      <c r="AD71" s="66"/>
      <c r="AE71" s="66"/>
      <c r="AF71" s="66"/>
      <c r="AG71" s="66"/>
      <c r="AH71" s="66"/>
      <c r="AI71" s="66"/>
      <c r="AJ71" s="67"/>
      <c r="AM71" s="204"/>
      <c r="AN71" s="205"/>
      <c r="AO71" s="206"/>
      <c r="AP71" s="9">
        <v>56</v>
      </c>
      <c r="AQ71" s="117"/>
      <c r="AR71" s="118"/>
      <c r="AS71" s="118"/>
      <c r="AT71" s="118"/>
      <c r="AU71" s="118"/>
      <c r="AV71" s="118"/>
      <c r="AW71" s="119"/>
      <c r="AX71" s="159"/>
      <c r="AY71" s="160"/>
      <c r="AZ71" s="161"/>
    </row>
    <row r="72" spans="2:72">
      <c r="D72" s="19" t="s">
        <v>162</v>
      </c>
      <c r="E72" s="64" t="s">
        <v>134</v>
      </c>
      <c r="F72" s="64"/>
      <c r="G72" s="64"/>
      <c r="H72" s="64"/>
      <c r="I72" s="64"/>
      <c r="J72" s="68"/>
      <c r="K72" s="68"/>
      <c r="L72" s="65" t="str">
        <f t="shared" si="31"/>
        <v/>
      </c>
      <c r="M72" s="65"/>
      <c r="N72" s="65"/>
      <c r="O72" s="65"/>
      <c r="P72" s="65"/>
      <c r="Q72" s="65"/>
      <c r="R72" s="65"/>
      <c r="S72" s="69"/>
      <c r="T72" s="69"/>
      <c r="U72" s="69"/>
      <c r="V72" s="70" t="str">
        <f t="shared" si="32"/>
        <v>-</v>
      </c>
      <c r="W72" s="70"/>
      <c r="X72" s="70"/>
      <c r="Y72" s="66" t="str">
        <f>IF($J72=0,"-",($S72/1000)/$V72)</f>
        <v>-</v>
      </c>
      <c r="Z72" s="66"/>
      <c r="AA72" s="66"/>
      <c r="AB72" s="66" t="str">
        <f t="shared" si="35"/>
        <v>-</v>
      </c>
      <c r="AC72" s="66"/>
      <c r="AD72" s="66"/>
      <c r="AE72" s="66"/>
      <c r="AF72" s="66"/>
      <c r="AG72" s="66"/>
      <c r="AH72" s="66"/>
      <c r="AI72" s="66"/>
      <c r="AJ72" s="67"/>
      <c r="AM72" s="198" t="s">
        <v>89</v>
      </c>
      <c r="AN72" s="199"/>
      <c r="AO72" s="200"/>
      <c r="AP72" s="4">
        <v>57</v>
      </c>
      <c r="AQ72" s="111" t="s">
        <v>90</v>
      </c>
      <c r="AR72" s="112"/>
      <c r="AS72" s="112"/>
      <c r="AT72" s="112"/>
      <c r="AU72" s="112"/>
      <c r="AV72" s="112"/>
      <c r="AW72" s="113"/>
      <c r="AX72" s="171">
        <v>0.16</v>
      </c>
      <c r="AY72" s="172"/>
      <c r="AZ72" s="173"/>
    </row>
    <row r="73" spans="2:72">
      <c r="D73" s="63" t="s">
        <v>133</v>
      </c>
      <c r="E73" s="64"/>
      <c r="F73" s="64"/>
      <c r="G73" s="64"/>
      <c r="H73" s="64"/>
      <c r="I73" s="64"/>
      <c r="J73" s="64" t="s">
        <v>11</v>
      </c>
      <c r="K73" s="64"/>
      <c r="L73" s="65" t="s">
        <v>129</v>
      </c>
      <c r="M73" s="65"/>
      <c r="N73" s="65"/>
      <c r="O73" s="65"/>
      <c r="P73" s="65"/>
      <c r="Q73" s="65"/>
      <c r="R73" s="65"/>
      <c r="S73" s="66" t="s">
        <v>11</v>
      </c>
      <c r="T73" s="66"/>
      <c r="U73" s="66"/>
      <c r="V73" s="66" t="s">
        <v>11</v>
      </c>
      <c r="W73" s="66"/>
      <c r="X73" s="66"/>
      <c r="Y73" s="66">
        <v>0.11</v>
      </c>
      <c r="Z73" s="66"/>
      <c r="AA73" s="66"/>
      <c r="AB73" s="66">
        <v>0.11</v>
      </c>
      <c r="AC73" s="66"/>
      <c r="AD73" s="66"/>
      <c r="AE73" s="66"/>
      <c r="AF73" s="66"/>
      <c r="AG73" s="66"/>
      <c r="AH73" s="66"/>
      <c r="AI73" s="66"/>
      <c r="AJ73" s="67"/>
      <c r="AM73" s="201"/>
      <c r="AN73" s="202"/>
      <c r="AO73" s="203"/>
      <c r="AP73" s="5">
        <v>58</v>
      </c>
      <c r="AQ73" s="96" t="s">
        <v>92</v>
      </c>
      <c r="AR73" s="97"/>
      <c r="AS73" s="97"/>
      <c r="AT73" s="97"/>
      <c r="AU73" s="97"/>
      <c r="AV73" s="97"/>
      <c r="AW73" s="98"/>
      <c r="AX73" s="153">
        <v>0.17</v>
      </c>
      <c r="AY73" s="154"/>
      <c r="AZ73" s="155"/>
    </row>
    <row r="74" spans="2:72">
      <c r="D74" s="59" t="s">
        <v>155</v>
      </c>
      <c r="E74" s="60"/>
      <c r="F74" s="60"/>
      <c r="G74" s="60"/>
      <c r="H74" s="60"/>
      <c r="I74" s="60"/>
      <c r="J74" s="60"/>
      <c r="K74" s="60"/>
      <c r="L74" s="60"/>
      <c r="M74" s="60"/>
      <c r="N74" s="60"/>
      <c r="O74" s="60"/>
      <c r="P74" s="60"/>
      <c r="Q74" s="60"/>
      <c r="R74" s="60"/>
      <c r="S74" s="60"/>
      <c r="T74" s="60"/>
      <c r="U74" s="60"/>
      <c r="V74" s="60"/>
      <c r="W74" s="60"/>
      <c r="X74" s="60"/>
      <c r="Y74" s="61">
        <f>SUM(Y64:AA73)</f>
        <v>0.22</v>
      </c>
      <c r="Z74" s="61"/>
      <c r="AA74" s="61"/>
      <c r="AB74" s="61">
        <f>SUM(AB64:AD73)</f>
        <v>0.22</v>
      </c>
      <c r="AC74" s="61"/>
      <c r="AD74" s="61"/>
      <c r="AE74" s="61"/>
      <c r="AF74" s="61"/>
      <c r="AG74" s="61"/>
      <c r="AH74" s="61"/>
      <c r="AI74" s="61"/>
      <c r="AJ74" s="62"/>
      <c r="AM74" s="201"/>
      <c r="AN74" s="202"/>
      <c r="AO74" s="203"/>
      <c r="AP74" s="5">
        <v>59</v>
      </c>
      <c r="AQ74" s="96" t="s">
        <v>94</v>
      </c>
      <c r="AR74" s="97"/>
      <c r="AS74" s="97"/>
      <c r="AT74" s="97"/>
      <c r="AU74" s="97"/>
      <c r="AV74" s="97"/>
      <c r="AW74" s="98"/>
      <c r="AX74" s="153">
        <v>0.05</v>
      </c>
      <c r="AY74" s="154"/>
      <c r="AZ74" s="155"/>
    </row>
    <row r="75" spans="2:72">
      <c r="D75" s="59" t="s">
        <v>156</v>
      </c>
      <c r="E75" s="60"/>
      <c r="F75" s="60"/>
      <c r="G75" s="60"/>
      <c r="H75" s="60"/>
      <c r="I75" s="60"/>
      <c r="J75" s="60"/>
      <c r="K75" s="60"/>
      <c r="L75" s="60"/>
      <c r="M75" s="60"/>
      <c r="N75" s="60"/>
      <c r="O75" s="60"/>
      <c r="P75" s="60"/>
      <c r="Q75" s="60"/>
      <c r="R75" s="60"/>
      <c r="S75" s="60"/>
      <c r="T75" s="60"/>
      <c r="U75" s="60"/>
      <c r="V75" s="60"/>
      <c r="W75" s="60"/>
      <c r="X75" s="60"/>
      <c r="Y75" s="61">
        <f>1/Y74</f>
        <v>4.5454545454545459</v>
      </c>
      <c r="Z75" s="61"/>
      <c r="AA75" s="61"/>
      <c r="AB75" s="61">
        <f t="shared" ref="AB75" si="36">1/AB74</f>
        <v>4.5454545454545459</v>
      </c>
      <c r="AC75" s="61"/>
      <c r="AD75" s="61"/>
      <c r="AE75" s="61"/>
      <c r="AF75" s="61"/>
      <c r="AG75" s="61"/>
      <c r="AH75" s="61"/>
      <c r="AI75" s="61"/>
      <c r="AJ75" s="62"/>
      <c r="AM75" s="201"/>
      <c r="AN75" s="202"/>
      <c r="AO75" s="203"/>
      <c r="AP75" s="5">
        <v>60</v>
      </c>
      <c r="AQ75" s="96" t="s">
        <v>96</v>
      </c>
      <c r="AR75" s="97"/>
      <c r="AS75" s="97"/>
      <c r="AT75" s="97"/>
      <c r="AU75" s="97"/>
      <c r="AV75" s="97"/>
      <c r="AW75" s="98"/>
      <c r="AX75" s="153">
        <v>0.05</v>
      </c>
      <c r="AY75" s="154"/>
      <c r="AZ75" s="155"/>
      <c r="BQ75" s="18"/>
      <c r="BR75" s="18"/>
      <c r="BS75" s="18"/>
      <c r="BT75" s="18"/>
    </row>
    <row r="76" spans="2:72" ht="18" thickBot="1">
      <c r="D76" s="48" t="s">
        <v>157</v>
      </c>
      <c r="E76" s="49"/>
      <c r="F76" s="49"/>
      <c r="G76" s="49"/>
      <c r="H76" s="49"/>
      <c r="I76" s="49"/>
      <c r="J76" s="49"/>
      <c r="K76" s="49"/>
      <c r="L76" s="49"/>
      <c r="M76" s="49"/>
      <c r="N76" s="49"/>
      <c r="O76" s="49"/>
      <c r="P76" s="49"/>
      <c r="Q76" s="49"/>
      <c r="R76" s="49"/>
      <c r="S76" s="49"/>
      <c r="T76" s="49"/>
      <c r="U76" s="49"/>
      <c r="V76" s="49"/>
      <c r="W76" s="49"/>
      <c r="X76" s="49"/>
      <c r="Y76" s="50">
        <f>BL66</f>
        <v>0.8351648351648352</v>
      </c>
      <c r="Z76" s="50"/>
      <c r="AA76" s="50"/>
      <c r="AB76" s="50">
        <f>BL69</f>
        <v>0.16483516483516483</v>
      </c>
      <c r="AC76" s="50"/>
      <c r="AD76" s="50"/>
      <c r="AE76" s="50"/>
      <c r="AF76" s="50"/>
      <c r="AG76" s="50"/>
      <c r="AH76" s="50"/>
      <c r="AI76" s="50"/>
      <c r="AJ76" s="51"/>
      <c r="AM76" s="201"/>
      <c r="AN76" s="202"/>
      <c r="AO76" s="203"/>
      <c r="AP76" s="5">
        <v>61</v>
      </c>
      <c r="AQ76" s="96" t="s">
        <v>98</v>
      </c>
      <c r="AR76" s="97"/>
      <c r="AS76" s="97"/>
      <c r="AT76" s="97"/>
      <c r="AU76" s="97"/>
      <c r="AV76" s="97"/>
      <c r="AW76" s="98"/>
      <c r="AX76" s="153">
        <v>0.05</v>
      </c>
      <c r="AY76" s="154"/>
      <c r="AZ76" s="155"/>
    </row>
    <row r="77" spans="2:72" ht="18" thickBot="1">
      <c r="D77" s="52" t="s">
        <v>143</v>
      </c>
      <c r="E77" s="52"/>
      <c r="F77" s="52"/>
      <c r="G77" s="52"/>
      <c r="H77" s="52"/>
      <c r="I77" s="52"/>
      <c r="J77" s="52"/>
      <c r="K77" s="52"/>
      <c r="L77" s="52"/>
      <c r="M77" s="52"/>
      <c r="N77" s="52"/>
      <c r="O77" s="52"/>
      <c r="P77" s="52"/>
      <c r="Q77" s="52"/>
      <c r="R77" s="52"/>
      <c r="S77" s="52"/>
      <c r="T77" s="52"/>
      <c r="U77" s="52"/>
      <c r="V77" s="52"/>
      <c r="W77" s="52"/>
      <c r="X77" s="53"/>
      <c r="Y77" s="54">
        <f>Y75*Y76+AB75*AB76+AE75*AE76+AH75*AH76</f>
        <v>4.5454545454545459</v>
      </c>
      <c r="Z77" s="55"/>
      <c r="AA77" s="55"/>
      <c r="AB77" s="55"/>
      <c r="AC77" s="55"/>
      <c r="AD77" s="55"/>
      <c r="AE77" s="55"/>
      <c r="AF77" s="55"/>
      <c r="AG77" s="55"/>
      <c r="AH77" s="55"/>
      <c r="AI77" s="55"/>
      <c r="AJ77" s="55"/>
      <c r="AM77" s="201"/>
      <c r="AN77" s="202"/>
      <c r="AO77" s="203"/>
      <c r="AP77" s="5">
        <v>62</v>
      </c>
      <c r="AQ77" s="96" t="s">
        <v>100</v>
      </c>
      <c r="AR77" s="97"/>
      <c r="AS77" s="97"/>
      <c r="AT77" s="97"/>
      <c r="AU77" s="97"/>
      <c r="AV77" s="97"/>
      <c r="AW77" s="98"/>
      <c r="AX77" s="153">
        <v>0.17</v>
      </c>
      <c r="AY77" s="154"/>
      <c r="AZ77" s="155"/>
    </row>
    <row r="78" spans="2:72">
      <c r="AM78" s="201"/>
      <c r="AN78" s="202"/>
      <c r="AO78" s="203"/>
      <c r="AP78" s="5">
        <v>63</v>
      </c>
      <c r="AQ78" s="96" t="s">
        <v>102</v>
      </c>
      <c r="AR78" s="97"/>
      <c r="AS78" s="97"/>
      <c r="AT78" s="97"/>
      <c r="AU78" s="97"/>
      <c r="AV78" s="97"/>
      <c r="AW78" s="98"/>
      <c r="AX78" s="153">
        <v>0.15</v>
      </c>
      <c r="AY78" s="154"/>
      <c r="AZ78" s="155"/>
    </row>
    <row r="79" spans="2:72" ht="18" thickBot="1">
      <c r="AM79" s="201"/>
      <c r="AN79" s="202"/>
      <c r="AO79" s="203"/>
      <c r="AP79" s="5">
        <v>64</v>
      </c>
      <c r="AQ79" s="96" t="s">
        <v>104</v>
      </c>
      <c r="AR79" s="97"/>
      <c r="AS79" s="97"/>
      <c r="AT79" s="97"/>
      <c r="AU79" s="97"/>
      <c r="AV79" s="97"/>
      <c r="AW79" s="98"/>
      <c r="AX79" s="153">
        <v>0.22</v>
      </c>
      <c r="AY79" s="154"/>
      <c r="AZ79" s="155"/>
    </row>
    <row r="80" spans="2:72">
      <c r="B80" s="24" t="s">
        <v>204</v>
      </c>
      <c r="D80" s="80" t="s">
        <v>169</v>
      </c>
      <c r="E80" s="81"/>
      <c r="F80" s="81"/>
      <c r="G80" s="81"/>
      <c r="H80" s="81"/>
      <c r="I80" s="81"/>
      <c r="J80" s="81"/>
      <c r="K80" s="81"/>
      <c r="L80" s="81"/>
      <c r="M80" s="81"/>
      <c r="N80" s="81"/>
      <c r="O80" s="81"/>
      <c r="P80" s="81"/>
      <c r="Q80" s="81"/>
      <c r="R80" s="81"/>
      <c r="S80" s="81"/>
      <c r="T80" s="81"/>
      <c r="U80" s="81"/>
      <c r="V80" s="81"/>
      <c r="W80" s="81"/>
      <c r="X80" s="82"/>
      <c r="Y80" s="92" t="s">
        <v>144</v>
      </c>
      <c r="Z80" s="93"/>
      <c r="AA80" s="93"/>
      <c r="AB80" s="93" t="s">
        <v>147</v>
      </c>
      <c r="AC80" s="93"/>
      <c r="AD80" s="93"/>
      <c r="AE80" s="93"/>
      <c r="AF80" s="93"/>
      <c r="AG80" s="93"/>
      <c r="AH80" s="93"/>
      <c r="AI80" s="93"/>
      <c r="AJ80" s="94"/>
      <c r="AM80" s="201"/>
      <c r="AN80" s="202"/>
      <c r="AO80" s="203"/>
      <c r="AP80" s="5">
        <v>65</v>
      </c>
      <c r="AQ80" s="141" t="s">
        <v>106</v>
      </c>
      <c r="AR80" s="142"/>
      <c r="AS80" s="142"/>
      <c r="AT80" s="142"/>
      <c r="AU80" s="142"/>
      <c r="AV80" s="142"/>
      <c r="AW80" s="143"/>
      <c r="AX80" s="156">
        <v>0.6</v>
      </c>
      <c r="AY80" s="157"/>
      <c r="AZ80" s="158"/>
      <c r="BB80" s="39" t="s">
        <v>628</v>
      </c>
      <c r="BL80" s="14" t="s">
        <v>609</v>
      </c>
      <c r="BO80" s="235">
        <v>910</v>
      </c>
      <c r="BP80" s="235"/>
      <c r="BQ80" s="235"/>
      <c r="BR80" s="14" t="s">
        <v>608</v>
      </c>
      <c r="BT80" s="14" t="s">
        <v>610</v>
      </c>
    </row>
    <row r="81" spans="4:87">
      <c r="D81" s="83"/>
      <c r="E81" s="84"/>
      <c r="F81" s="84"/>
      <c r="G81" s="84"/>
      <c r="H81" s="84"/>
      <c r="I81" s="84"/>
      <c r="J81" s="84"/>
      <c r="K81" s="84"/>
      <c r="L81" s="84"/>
      <c r="M81" s="84"/>
      <c r="N81" s="84"/>
      <c r="O81" s="84"/>
      <c r="P81" s="84"/>
      <c r="Q81" s="84"/>
      <c r="R81" s="84"/>
      <c r="S81" s="84"/>
      <c r="T81" s="84"/>
      <c r="U81" s="84"/>
      <c r="V81" s="84"/>
      <c r="W81" s="84"/>
      <c r="X81" s="85"/>
      <c r="Y81" s="89" t="s">
        <v>145</v>
      </c>
      <c r="Z81" s="73"/>
      <c r="AA81" s="73"/>
      <c r="AB81" s="73" t="s">
        <v>150</v>
      </c>
      <c r="AC81" s="73"/>
      <c r="AD81" s="73"/>
      <c r="AE81" s="73"/>
      <c r="AF81" s="73"/>
      <c r="AG81" s="73"/>
      <c r="AH81" s="73"/>
      <c r="AI81" s="73"/>
      <c r="AJ81" s="90"/>
      <c r="AM81" s="204"/>
      <c r="AN81" s="205"/>
      <c r="AO81" s="206"/>
      <c r="AP81" s="9">
        <v>66</v>
      </c>
      <c r="AQ81" s="117" t="s">
        <v>108</v>
      </c>
      <c r="AR81" s="118"/>
      <c r="AS81" s="118"/>
      <c r="AT81" s="118"/>
      <c r="AU81" s="118"/>
      <c r="AV81" s="118"/>
      <c r="AW81" s="119"/>
      <c r="AX81" s="159">
        <v>0.13</v>
      </c>
      <c r="AY81" s="160"/>
      <c r="AZ81" s="161"/>
      <c r="BB81" s="39"/>
    </row>
    <row r="82" spans="4:87" ht="18" thickBot="1">
      <c r="D82" s="86"/>
      <c r="E82" s="87"/>
      <c r="F82" s="87"/>
      <c r="G82" s="87"/>
      <c r="H82" s="87"/>
      <c r="I82" s="87"/>
      <c r="J82" s="87"/>
      <c r="K82" s="87"/>
      <c r="L82" s="87"/>
      <c r="M82" s="87"/>
      <c r="N82" s="87"/>
      <c r="O82" s="87"/>
      <c r="P82" s="87"/>
      <c r="Q82" s="87"/>
      <c r="R82" s="87"/>
      <c r="S82" s="87"/>
      <c r="T82" s="87"/>
      <c r="U82" s="87"/>
      <c r="V82" s="87"/>
      <c r="W82" s="87"/>
      <c r="X82" s="88"/>
      <c r="Y82" s="71" t="s">
        <v>164</v>
      </c>
      <c r="Z82" s="72"/>
      <c r="AA82" s="72"/>
      <c r="AB82" s="72" t="s">
        <v>164</v>
      </c>
      <c r="AC82" s="72"/>
      <c r="AD82" s="72"/>
      <c r="AE82" s="72"/>
      <c r="AF82" s="72"/>
      <c r="AG82" s="72"/>
      <c r="AH82" s="72"/>
      <c r="AI82" s="72"/>
      <c r="AJ82" s="91"/>
      <c r="AM82" s="198" t="s">
        <v>115</v>
      </c>
      <c r="AN82" s="199"/>
      <c r="AO82" s="200"/>
      <c r="AP82" s="10">
        <v>67</v>
      </c>
      <c r="AQ82" s="165" t="s">
        <v>110</v>
      </c>
      <c r="AR82" s="166"/>
      <c r="AS82" s="166"/>
      <c r="AT82" s="166"/>
      <c r="AU82" s="166"/>
      <c r="AV82" s="166"/>
      <c r="AW82" s="167"/>
      <c r="AX82" s="162">
        <v>0.24</v>
      </c>
      <c r="AY82" s="163"/>
      <c r="AZ82" s="164"/>
      <c r="BC82" s="14" t="s">
        <v>604</v>
      </c>
      <c r="BO82" s="233">
        <v>150</v>
      </c>
      <c r="BP82" s="233"/>
      <c r="BQ82" s="233"/>
      <c r="BR82" s="14" t="s">
        <v>608</v>
      </c>
      <c r="BT82" s="14" t="s">
        <v>618</v>
      </c>
    </row>
    <row r="83" spans="4:87">
      <c r="D83" s="71" t="s">
        <v>125</v>
      </c>
      <c r="E83" s="72"/>
      <c r="F83" s="72"/>
      <c r="G83" s="72"/>
      <c r="H83" s="72"/>
      <c r="I83" s="72"/>
      <c r="J83" s="72" t="s">
        <v>126</v>
      </c>
      <c r="K83" s="72"/>
      <c r="L83" s="72"/>
      <c r="M83" s="72"/>
      <c r="N83" s="72"/>
      <c r="O83" s="72"/>
      <c r="P83" s="72"/>
      <c r="Q83" s="72"/>
      <c r="R83" s="72"/>
      <c r="S83" s="73" t="s">
        <v>138</v>
      </c>
      <c r="T83" s="73"/>
      <c r="U83" s="73"/>
      <c r="V83" s="73" t="s">
        <v>137</v>
      </c>
      <c r="W83" s="73"/>
      <c r="X83" s="73"/>
      <c r="Y83" s="74" t="s">
        <v>48</v>
      </c>
      <c r="Z83" s="74"/>
      <c r="AA83" s="74"/>
      <c r="AB83" s="74" t="s">
        <v>48</v>
      </c>
      <c r="AC83" s="74"/>
      <c r="AD83" s="74"/>
      <c r="AE83" s="74"/>
      <c r="AF83" s="74"/>
      <c r="AG83" s="74"/>
      <c r="AH83" s="74"/>
      <c r="AI83" s="74"/>
      <c r="AJ83" s="75"/>
      <c r="AM83" s="201"/>
      <c r="AN83" s="202"/>
      <c r="AO83" s="203"/>
      <c r="AP83" s="11">
        <v>68</v>
      </c>
      <c r="AQ83" s="147"/>
      <c r="AR83" s="148"/>
      <c r="AS83" s="148"/>
      <c r="AT83" s="148"/>
      <c r="AU83" s="148"/>
      <c r="AV83" s="148"/>
      <c r="AW83" s="149"/>
      <c r="AX83" s="150"/>
      <c r="AY83" s="151"/>
      <c r="AZ83" s="152"/>
      <c r="BC83" s="14" t="s">
        <v>605</v>
      </c>
      <c r="BO83" s="234">
        <f>BO80-BO82</f>
        <v>760</v>
      </c>
      <c r="BP83" s="234"/>
      <c r="BQ83" s="234"/>
      <c r="BR83" s="14" t="s">
        <v>608</v>
      </c>
    </row>
    <row r="84" spans="4:87">
      <c r="D84" s="63"/>
      <c r="E84" s="64"/>
      <c r="F84" s="64"/>
      <c r="G84" s="64"/>
      <c r="H84" s="64"/>
      <c r="I84" s="64"/>
      <c r="J84" s="64"/>
      <c r="K84" s="64"/>
      <c r="L84" s="64"/>
      <c r="M84" s="64"/>
      <c r="N84" s="64"/>
      <c r="O84" s="64"/>
      <c r="P84" s="64"/>
      <c r="Q84" s="64"/>
      <c r="R84" s="64"/>
      <c r="S84" s="73" t="s">
        <v>119</v>
      </c>
      <c r="T84" s="73"/>
      <c r="U84" s="73"/>
      <c r="V84" s="73" t="s">
        <v>139</v>
      </c>
      <c r="W84" s="73"/>
      <c r="X84" s="73"/>
      <c r="Y84" s="76" t="s">
        <v>142</v>
      </c>
      <c r="Z84" s="76"/>
      <c r="AA84" s="76"/>
      <c r="AB84" s="76" t="s">
        <v>142</v>
      </c>
      <c r="AC84" s="76"/>
      <c r="AD84" s="76"/>
      <c r="AE84" s="76"/>
      <c r="AF84" s="76"/>
      <c r="AG84" s="76"/>
      <c r="AH84" s="76"/>
      <c r="AI84" s="76"/>
      <c r="AJ84" s="77"/>
      <c r="AM84" s="201"/>
      <c r="AN84" s="202"/>
      <c r="AO84" s="203"/>
      <c r="AP84" s="5">
        <v>69</v>
      </c>
      <c r="AQ84" s="147"/>
      <c r="AR84" s="148"/>
      <c r="AS84" s="148"/>
      <c r="AT84" s="148"/>
      <c r="AU84" s="148"/>
      <c r="AV84" s="148"/>
      <c r="AW84" s="149"/>
      <c r="AX84" s="150"/>
      <c r="AY84" s="151"/>
      <c r="AZ84" s="152"/>
      <c r="BO84" s="41"/>
      <c r="BP84" s="41"/>
      <c r="BQ84" s="41"/>
    </row>
    <row r="85" spans="4:87">
      <c r="D85" s="63"/>
      <c r="E85" s="64"/>
      <c r="F85" s="64"/>
      <c r="G85" s="64"/>
      <c r="H85" s="64"/>
      <c r="I85" s="64"/>
      <c r="J85" s="64"/>
      <c r="K85" s="64"/>
      <c r="L85" s="64"/>
      <c r="M85" s="64"/>
      <c r="N85" s="64"/>
      <c r="O85" s="64"/>
      <c r="P85" s="64"/>
      <c r="Q85" s="64"/>
      <c r="R85" s="64"/>
      <c r="S85" s="72" t="s">
        <v>141</v>
      </c>
      <c r="T85" s="72"/>
      <c r="U85" s="72"/>
      <c r="V85" s="72" t="s">
        <v>140</v>
      </c>
      <c r="W85" s="72"/>
      <c r="X85" s="72"/>
      <c r="Y85" s="78" t="s">
        <v>8</v>
      </c>
      <c r="Z85" s="78"/>
      <c r="AA85" s="78"/>
      <c r="AB85" s="78" t="s">
        <v>8</v>
      </c>
      <c r="AC85" s="78"/>
      <c r="AD85" s="78"/>
      <c r="AE85" s="78"/>
      <c r="AF85" s="78"/>
      <c r="AG85" s="78"/>
      <c r="AH85" s="78"/>
      <c r="AI85" s="78"/>
      <c r="AJ85" s="79"/>
      <c r="AM85" s="201"/>
      <c r="AN85" s="202"/>
      <c r="AO85" s="203"/>
      <c r="AP85" s="5">
        <v>70</v>
      </c>
      <c r="AQ85" s="147"/>
      <c r="AR85" s="148"/>
      <c r="AS85" s="148"/>
      <c r="AT85" s="148"/>
      <c r="AU85" s="148"/>
      <c r="AV85" s="148"/>
      <c r="AW85" s="149"/>
      <c r="AX85" s="150"/>
      <c r="AY85" s="151"/>
      <c r="AZ85" s="152"/>
      <c r="BC85" s="14" t="s">
        <v>621</v>
      </c>
      <c r="BO85" s="234">
        <f>BO80</f>
        <v>910</v>
      </c>
      <c r="BP85" s="234"/>
      <c r="BQ85" s="234"/>
      <c r="BR85" s="14" t="s">
        <v>608</v>
      </c>
    </row>
    <row r="86" spans="4:87">
      <c r="D86" s="63" t="s">
        <v>132</v>
      </c>
      <c r="E86" s="64"/>
      <c r="F86" s="64"/>
      <c r="G86" s="64"/>
      <c r="H86" s="64"/>
      <c r="I86" s="64"/>
      <c r="J86" s="64" t="s">
        <v>11</v>
      </c>
      <c r="K86" s="64"/>
      <c r="L86" s="65" t="s">
        <v>127</v>
      </c>
      <c r="M86" s="65"/>
      <c r="N86" s="65"/>
      <c r="O86" s="65"/>
      <c r="P86" s="65"/>
      <c r="Q86" s="65"/>
      <c r="R86" s="65"/>
      <c r="S86" s="66" t="s">
        <v>11</v>
      </c>
      <c r="T86" s="66"/>
      <c r="U86" s="66"/>
      <c r="V86" s="66" t="s">
        <v>11</v>
      </c>
      <c r="W86" s="66"/>
      <c r="X86" s="66"/>
      <c r="Y86" s="66">
        <v>0.11</v>
      </c>
      <c r="Z86" s="66"/>
      <c r="AA86" s="66"/>
      <c r="AB86" s="66">
        <v>0.11</v>
      </c>
      <c r="AC86" s="66"/>
      <c r="AD86" s="66"/>
      <c r="AE86" s="66"/>
      <c r="AF86" s="66"/>
      <c r="AG86" s="66"/>
      <c r="AH86" s="66"/>
      <c r="AI86" s="66"/>
      <c r="AJ86" s="67"/>
      <c r="AM86" s="201"/>
      <c r="AN86" s="202"/>
      <c r="AO86" s="203"/>
      <c r="AP86" s="5">
        <v>71</v>
      </c>
      <c r="AQ86" s="147"/>
      <c r="AR86" s="148"/>
      <c r="AS86" s="148"/>
      <c r="AT86" s="148"/>
      <c r="AU86" s="148"/>
      <c r="AV86" s="148"/>
      <c r="AW86" s="149"/>
      <c r="AX86" s="150"/>
      <c r="AY86" s="151"/>
      <c r="AZ86" s="152"/>
    </row>
    <row r="87" spans="4:87">
      <c r="D87" s="19" t="s">
        <v>116</v>
      </c>
      <c r="E87" s="64" t="s">
        <v>134</v>
      </c>
      <c r="F87" s="64"/>
      <c r="G87" s="64"/>
      <c r="H87" s="64"/>
      <c r="I87" s="64"/>
      <c r="J87" s="68"/>
      <c r="K87" s="68"/>
      <c r="L87" s="65" t="str">
        <f t="shared" ref="L87:L94" si="37">IF(J87=0,"",LOOKUP(J87,$AP$14:$AP$93,$AQ$14:$AQ$93))</f>
        <v/>
      </c>
      <c r="M87" s="65"/>
      <c r="N87" s="65"/>
      <c r="O87" s="65"/>
      <c r="P87" s="65"/>
      <c r="Q87" s="65"/>
      <c r="R87" s="65"/>
      <c r="S87" s="69"/>
      <c r="T87" s="69"/>
      <c r="U87" s="69"/>
      <c r="V87" s="70" t="str">
        <f t="shared" ref="V87:V94" si="38">IF(J87=0,"-",LOOKUP(J87,$AP$14:$AP$93,$AX$14:$AX$93))</f>
        <v>-</v>
      </c>
      <c r="W87" s="70"/>
      <c r="X87" s="70"/>
      <c r="Y87" s="66" t="str">
        <f>IF($J87=0,"-",($S87/1000)/$V87)</f>
        <v>-</v>
      </c>
      <c r="Z87" s="66"/>
      <c r="AA87" s="66"/>
      <c r="AB87" s="66" t="str">
        <f t="shared" ref="AB87:AB88" si="39">IF($J87=0,"-",($S87/1000)/$V87)</f>
        <v>-</v>
      </c>
      <c r="AC87" s="66"/>
      <c r="AD87" s="66"/>
      <c r="AE87" s="66"/>
      <c r="AF87" s="66"/>
      <c r="AG87" s="66"/>
      <c r="AH87" s="66"/>
      <c r="AI87" s="66"/>
      <c r="AJ87" s="67"/>
      <c r="AM87" s="201"/>
      <c r="AN87" s="202"/>
      <c r="AO87" s="203"/>
      <c r="AP87" s="5">
        <v>72</v>
      </c>
      <c r="AQ87" s="147"/>
      <c r="AR87" s="148"/>
      <c r="AS87" s="148"/>
      <c r="AT87" s="148"/>
      <c r="AU87" s="148"/>
      <c r="AV87" s="148"/>
      <c r="AW87" s="149"/>
      <c r="AX87" s="150"/>
      <c r="AY87" s="151"/>
      <c r="AZ87" s="152"/>
      <c r="BC87" s="14" t="s">
        <v>622</v>
      </c>
    </row>
    <row r="88" spans="4:87">
      <c r="D88" s="19" t="s">
        <v>117</v>
      </c>
      <c r="E88" s="64" t="s">
        <v>135</v>
      </c>
      <c r="F88" s="64"/>
      <c r="G88" s="64"/>
      <c r="H88" s="64"/>
      <c r="I88" s="64"/>
      <c r="J88" s="68"/>
      <c r="K88" s="68"/>
      <c r="L88" s="65" t="str">
        <f t="shared" si="37"/>
        <v/>
      </c>
      <c r="M88" s="65"/>
      <c r="N88" s="65"/>
      <c r="O88" s="65"/>
      <c r="P88" s="65"/>
      <c r="Q88" s="65"/>
      <c r="R88" s="65"/>
      <c r="S88" s="69"/>
      <c r="T88" s="69"/>
      <c r="U88" s="69"/>
      <c r="V88" s="70" t="str">
        <f t="shared" si="38"/>
        <v>-</v>
      </c>
      <c r="W88" s="70"/>
      <c r="X88" s="70"/>
      <c r="Y88" s="66" t="str">
        <f>IF($J88=0,"-",($S88/1000)/$V88)</f>
        <v>-</v>
      </c>
      <c r="Z88" s="66"/>
      <c r="AA88" s="66"/>
      <c r="AB88" s="66" t="str">
        <f t="shared" si="39"/>
        <v>-</v>
      </c>
      <c r="AC88" s="66"/>
      <c r="AD88" s="66"/>
      <c r="AE88" s="66"/>
      <c r="AF88" s="66"/>
      <c r="AG88" s="66"/>
      <c r="AH88" s="66"/>
      <c r="AI88" s="66"/>
      <c r="AJ88" s="67"/>
      <c r="AM88" s="201"/>
      <c r="AN88" s="202"/>
      <c r="AO88" s="203"/>
      <c r="AP88" s="5">
        <v>73</v>
      </c>
      <c r="AQ88" s="147"/>
      <c r="AR88" s="148"/>
      <c r="AS88" s="148"/>
      <c r="AT88" s="148"/>
      <c r="AU88" s="148"/>
      <c r="AV88" s="148"/>
      <c r="AW88" s="149"/>
      <c r="AX88" s="150"/>
      <c r="AY88" s="151"/>
      <c r="AZ88" s="152"/>
      <c r="BD88" s="234">
        <f>BO83</f>
        <v>760</v>
      </c>
      <c r="BE88" s="234"/>
      <c r="BF88" s="234"/>
      <c r="BG88" s="22" t="s">
        <v>616</v>
      </c>
      <c r="BH88" s="236">
        <f>BO80</f>
        <v>910</v>
      </c>
      <c r="BI88" s="237"/>
      <c r="BJ88" s="237"/>
      <c r="BK88" s="22" t="s">
        <v>617</v>
      </c>
      <c r="BL88" s="238">
        <f>BD88/BH88</f>
        <v>0.8351648351648352</v>
      </c>
      <c r="BM88" s="238"/>
      <c r="BN88" s="238"/>
    </row>
    <row r="89" spans="4:87">
      <c r="D89" s="20" t="s">
        <v>118</v>
      </c>
      <c r="E89" s="56" t="s">
        <v>170</v>
      </c>
      <c r="F89" s="57"/>
      <c r="G89" s="57"/>
      <c r="H89" s="57"/>
      <c r="I89" s="58"/>
      <c r="J89" s="68"/>
      <c r="K89" s="68"/>
      <c r="L89" s="65" t="str">
        <f t="shared" si="37"/>
        <v/>
      </c>
      <c r="M89" s="65"/>
      <c r="N89" s="65"/>
      <c r="O89" s="65"/>
      <c r="P89" s="65"/>
      <c r="Q89" s="65"/>
      <c r="R89" s="65"/>
      <c r="S89" s="69"/>
      <c r="T89" s="69"/>
      <c r="U89" s="69"/>
      <c r="V89" s="70" t="str">
        <f t="shared" si="38"/>
        <v>-</v>
      </c>
      <c r="W89" s="70"/>
      <c r="X89" s="70"/>
      <c r="Y89" s="66" t="str">
        <f>IF($J89=0,"-",($S89/1000)/$V89)</f>
        <v>-</v>
      </c>
      <c r="Z89" s="66"/>
      <c r="AA89" s="66"/>
      <c r="AB89" s="66" t="str">
        <f>IF($J89=0,"-",($S89/1000)/$V89)</f>
        <v>-</v>
      </c>
      <c r="AC89" s="66"/>
      <c r="AD89" s="66"/>
      <c r="AE89" s="66"/>
      <c r="AF89" s="66"/>
      <c r="AG89" s="66"/>
      <c r="AH89" s="66"/>
      <c r="AI89" s="66"/>
      <c r="AJ89" s="67"/>
      <c r="AM89" s="201"/>
      <c r="AN89" s="202"/>
      <c r="AO89" s="203"/>
      <c r="AP89" s="5">
        <v>74</v>
      </c>
      <c r="AQ89" s="147"/>
      <c r="AR89" s="148"/>
      <c r="AS89" s="148"/>
      <c r="AT89" s="148"/>
      <c r="AU89" s="148"/>
      <c r="AV89" s="148"/>
      <c r="AW89" s="149"/>
      <c r="AX89" s="150"/>
      <c r="AY89" s="151"/>
      <c r="AZ89" s="152"/>
    </row>
    <row r="90" spans="4:87">
      <c r="D90" s="20" t="s">
        <v>119</v>
      </c>
      <c r="E90" s="64" t="s">
        <v>159</v>
      </c>
      <c r="F90" s="64"/>
      <c r="G90" s="64"/>
      <c r="H90" s="64"/>
      <c r="I90" s="64"/>
      <c r="J90" s="68"/>
      <c r="K90" s="68"/>
      <c r="L90" s="65" t="str">
        <f t="shared" si="37"/>
        <v/>
      </c>
      <c r="M90" s="65"/>
      <c r="N90" s="65"/>
      <c r="O90" s="65"/>
      <c r="P90" s="65"/>
      <c r="Q90" s="65"/>
      <c r="R90" s="65"/>
      <c r="S90" s="69"/>
      <c r="T90" s="69"/>
      <c r="U90" s="69"/>
      <c r="V90" s="70" t="str">
        <f t="shared" si="38"/>
        <v>-</v>
      </c>
      <c r="W90" s="70"/>
      <c r="X90" s="70"/>
      <c r="Y90" s="66" t="str">
        <f>IF($J90=0,"-",($S90/1000)/$V90)</f>
        <v>-</v>
      </c>
      <c r="Z90" s="66"/>
      <c r="AA90" s="66"/>
      <c r="AB90" s="66" t="str">
        <f t="shared" ref="AB90" si="40">IF($J90=0,"-",($S90/1000)/$V90)</f>
        <v>-</v>
      </c>
      <c r="AC90" s="66"/>
      <c r="AD90" s="66"/>
      <c r="AE90" s="66"/>
      <c r="AF90" s="66"/>
      <c r="AG90" s="66"/>
      <c r="AH90" s="66"/>
      <c r="AI90" s="66"/>
      <c r="AJ90" s="67"/>
      <c r="AM90" s="201"/>
      <c r="AN90" s="202"/>
      <c r="AO90" s="203"/>
      <c r="AP90" s="5">
        <v>75</v>
      </c>
      <c r="AQ90" s="147"/>
      <c r="AR90" s="148"/>
      <c r="AS90" s="148"/>
      <c r="AT90" s="148"/>
      <c r="AU90" s="148"/>
      <c r="AV90" s="148"/>
      <c r="AW90" s="149"/>
      <c r="AX90" s="150"/>
      <c r="AY90" s="151"/>
      <c r="AZ90" s="152"/>
      <c r="BC90" s="14" t="s">
        <v>629</v>
      </c>
    </row>
    <row r="91" spans="4:87">
      <c r="D91" s="63" t="s">
        <v>120</v>
      </c>
      <c r="E91" s="64" t="s">
        <v>123</v>
      </c>
      <c r="F91" s="64"/>
      <c r="G91" s="64" t="s">
        <v>131</v>
      </c>
      <c r="H91" s="64"/>
      <c r="I91" s="64"/>
      <c r="J91" s="68"/>
      <c r="K91" s="68"/>
      <c r="L91" s="65" t="str">
        <f t="shared" si="37"/>
        <v/>
      </c>
      <c r="M91" s="65"/>
      <c r="N91" s="65"/>
      <c r="O91" s="65"/>
      <c r="P91" s="65"/>
      <c r="Q91" s="65"/>
      <c r="R91" s="65"/>
      <c r="S91" s="69"/>
      <c r="T91" s="69"/>
      <c r="U91" s="69"/>
      <c r="V91" s="70" t="str">
        <f t="shared" si="38"/>
        <v>-</v>
      </c>
      <c r="W91" s="70"/>
      <c r="X91" s="70"/>
      <c r="Y91" s="66" t="s">
        <v>152</v>
      </c>
      <c r="Z91" s="66"/>
      <c r="AA91" s="66"/>
      <c r="AB91" s="66" t="str">
        <f>IF($J91=0,"-",($S91/1000)/$V91)</f>
        <v>-</v>
      </c>
      <c r="AC91" s="66"/>
      <c r="AD91" s="66"/>
      <c r="AE91" s="66"/>
      <c r="AF91" s="66"/>
      <c r="AG91" s="66"/>
      <c r="AH91" s="66"/>
      <c r="AI91" s="66"/>
      <c r="AJ91" s="67"/>
      <c r="AM91" s="201"/>
      <c r="AN91" s="202"/>
      <c r="AO91" s="203"/>
      <c r="AP91" s="5">
        <v>76</v>
      </c>
      <c r="AQ91" s="147"/>
      <c r="AR91" s="148"/>
      <c r="AS91" s="148"/>
      <c r="AT91" s="148"/>
      <c r="AU91" s="148"/>
      <c r="AV91" s="148"/>
      <c r="AW91" s="149"/>
      <c r="AX91" s="150"/>
      <c r="AY91" s="151"/>
      <c r="AZ91" s="152"/>
      <c r="BD91" s="236">
        <f>BO82</f>
        <v>150</v>
      </c>
      <c r="BE91" s="236"/>
      <c r="BF91" s="236"/>
      <c r="BG91" s="22" t="s">
        <v>616</v>
      </c>
      <c r="BH91" s="236">
        <f>BO80</f>
        <v>910</v>
      </c>
      <c r="BI91" s="237"/>
      <c r="BJ91" s="237"/>
      <c r="BK91" s="22" t="s">
        <v>617</v>
      </c>
      <c r="BL91" s="238">
        <f>BD91/BH91</f>
        <v>0.16483516483516483</v>
      </c>
      <c r="BM91" s="238"/>
      <c r="BN91" s="238"/>
    </row>
    <row r="92" spans="4:87">
      <c r="D92" s="63"/>
      <c r="E92" s="64"/>
      <c r="F92" s="64"/>
      <c r="G92" s="64" t="s">
        <v>130</v>
      </c>
      <c r="H92" s="64"/>
      <c r="I92" s="64"/>
      <c r="J92" s="68"/>
      <c r="K92" s="68"/>
      <c r="L92" s="65" t="str">
        <f t="shared" si="37"/>
        <v/>
      </c>
      <c r="M92" s="65"/>
      <c r="N92" s="65"/>
      <c r="O92" s="65"/>
      <c r="P92" s="65"/>
      <c r="Q92" s="65"/>
      <c r="R92" s="65"/>
      <c r="S92" s="69"/>
      <c r="T92" s="69"/>
      <c r="U92" s="69"/>
      <c r="V92" s="70" t="str">
        <f t="shared" si="38"/>
        <v>-</v>
      </c>
      <c r="W92" s="70"/>
      <c r="X92" s="70"/>
      <c r="Y92" s="66" t="str">
        <f>IF($J92=0,"-",($S92/1000)/$V92)</f>
        <v>-</v>
      </c>
      <c r="Z92" s="66"/>
      <c r="AA92" s="66"/>
      <c r="AB92" s="66" t="s">
        <v>152</v>
      </c>
      <c r="AC92" s="66"/>
      <c r="AD92" s="66"/>
      <c r="AE92" s="66"/>
      <c r="AF92" s="66"/>
      <c r="AG92" s="66"/>
      <c r="AH92" s="66"/>
      <c r="AI92" s="66"/>
      <c r="AJ92" s="67"/>
      <c r="AM92" s="201"/>
      <c r="AN92" s="202"/>
      <c r="AO92" s="203"/>
      <c r="AP92" s="5">
        <v>77</v>
      </c>
      <c r="AQ92" s="147"/>
      <c r="AR92" s="148"/>
      <c r="AS92" s="148"/>
      <c r="AT92" s="148"/>
      <c r="AU92" s="148"/>
      <c r="AV92" s="148"/>
      <c r="AW92" s="149"/>
      <c r="AX92" s="150"/>
      <c r="AY92" s="151"/>
      <c r="AZ92" s="152"/>
    </row>
    <row r="93" spans="4:87">
      <c r="D93" s="19" t="s">
        <v>161</v>
      </c>
      <c r="E93" s="64" t="s">
        <v>135</v>
      </c>
      <c r="F93" s="64"/>
      <c r="G93" s="64"/>
      <c r="H93" s="64"/>
      <c r="I93" s="64"/>
      <c r="J93" s="68"/>
      <c r="K93" s="68"/>
      <c r="L93" s="65" t="str">
        <f t="shared" si="37"/>
        <v/>
      </c>
      <c r="M93" s="65"/>
      <c r="N93" s="65"/>
      <c r="O93" s="65"/>
      <c r="P93" s="65"/>
      <c r="Q93" s="65"/>
      <c r="R93" s="65"/>
      <c r="S93" s="69"/>
      <c r="T93" s="69"/>
      <c r="U93" s="69"/>
      <c r="V93" s="70" t="str">
        <f t="shared" si="38"/>
        <v>-</v>
      </c>
      <c r="W93" s="70"/>
      <c r="X93" s="70"/>
      <c r="Y93" s="66" t="str">
        <f>IF($J93=0,"-",($S93/1000)/$V93)</f>
        <v>-</v>
      </c>
      <c r="Z93" s="66"/>
      <c r="AA93" s="66"/>
      <c r="AB93" s="66" t="str">
        <f t="shared" ref="AB93:AB94" si="41">IF($J93=0,"-",($S93/1000)/$V93)</f>
        <v>-</v>
      </c>
      <c r="AC93" s="66"/>
      <c r="AD93" s="66"/>
      <c r="AE93" s="66"/>
      <c r="AF93" s="66"/>
      <c r="AG93" s="66"/>
      <c r="AH93" s="66"/>
      <c r="AI93" s="66"/>
      <c r="AJ93" s="67"/>
      <c r="AM93" s="204"/>
      <c r="AN93" s="205"/>
      <c r="AO93" s="206"/>
      <c r="AP93" s="9">
        <v>78</v>
      </c>
      <c r="AQ93" s="144"/>
      <c r="AR93" s="145"/>
      <c r="AS93" s="145"/>
      <c r="AT93" s="145"/>
      <c r="AU93" s="145"/>
      <c r="AV93" s="145"/>
      <c r="AW93" s="146"/>
      <c r="AX93" s="168"/>
      <c r="AY93" s="169"/>
      <c r="AZ93" s="170"/>
    </row>
    <row r="94" spans="4:87">
      <c r="D94" s="19" t="s">
        <v>162</v>
      </c>
      <c r="E94" s="64" t="s">
        <v>134</v>
      </c>
      <c r="F94" s="64"/>
      <c r="G94" s="64"/>
      <c r="H94" s="64"/>
      <c r="I94" s="64"/>
      <c r="J94" s="68"/>
      <c r="K94" s="68"/>
      <c r="L94" s="65" t="str">
        <f t="shared" si="37"/>
        <v/>
      </c>
      <c r="M94" s="65"/>
      <c r="N94" s="65"/>
      <c r="O94" s="65"/>
      <c r="P94" s="65"/>
      <c r="Q94" s="65"/>
      <c r="R94" s="65"/>
      <c r="S94" s="69"/>
      <c r="T94" s="69"/>
      <c r="U94" s="69"/>
      <c r="V94" s="70" t="str">
        <f t="shared" si="38"/>
        <v>-</v>
      </c>
      <c r="W94" s="70"/>
      <c r="X94" s="70"/>
      <c r="Y94" s="66" t="str">
        <f>IF($J94=0,"-",($S94/1000)/$V94)</f>
        <v>-</v>
      </c>
      <c r="Z94" s="66"/>
      <c r="AA94" s="66"/>
      <c r="AB94" s="66" t="str">
        <f t="shared" si="41"/>
        <v>-</v>
      </c>
      <c r="AC94" s="66"/>
      <c r="AD94" s="66"/>
      <c r="AE94" s="66"/>
      <c r="AF94" s="66"/>
      <c r="AG94" s="66"/>
      <c r="AH94" s="66"/>
      <c r="AI94" s="66"/>
      <c r="AJ94" s="67"/>
    </row>
    <row r="95" spans="4:87">
      <c r="D95" s="63" t="s">
        <v>133</v>
      </c>
      <c r="E95" s="64"/>
      <c r="F95" s="64"/>
      <c r="G95" s="64"/>
      <c r="H95" s="64"/>
      <c r="I95" s="64"/>
      <c r="J95" s="64" t="s">
        <v>11</v>
      </c>
      <c r="K95" s="64"/>
      <c r="L95" s="65" t="s">
        <v>129</v>
      </c>
      <c r="M95" s="65"/>
      <c r="N95" s="65"/>
      <c r="O95" s="65"/>
      <c r="P95" s="65"/>
      <c r="Q95" s="65"/>
      <c r="R95" s="65"/>
      <c r="S95" s="66" t="s">
        <v>11</v>
      </c>
      <c r="T95" s="66"/>
      <c r="U95" s="66"/>
      <c r="V95" s="66" t="s">
        <v>11</v>
      </c>
      <c r="W95" s="66"/>
      <c r="X95" s="66"/>
      <c r="Y95" s="66">
        <v>0.11</v>
      </c>
      <c r="Z95" s="66"/>
      <c r="AA95" s="66"/>
      <c r="AB95" s="66">
        <v>0.11</v>
      </c>
      <c r="AC95" s="66"/>
      <c r="AD95" s="66"/>
      <c r="AE95" s="66"/>
      <c r="AF95" s="66"/>
      <c r="AG95" s="66"/>
      <c r="AH95" s="66"/>
      <c r="AI95" s="66"/>
      <c r="AJ95" s="67"/>
      <c r="AM95" t="s">
        <v>594</v>
      </c>
      <c r="BA95" s="14"/>
      <c r="CF95"/>
      <c r="CG95"/>
      <c r="CH95"/>
      <c r="CI95"/>
    </row>
    <row r="96" spans="4:87">
      <c r="D96" s="59" t="s">
        <v>155</v>
      </c>
      <c r="E96" s="60"/>
      <c r="F96" s="60"/>
      <c r="G96" s="60"/>
      <c r="H96" s="60"/>
      <c r="I96" s="60"/>
      <c r="J96" s="60"/>
      <c r="K96" s="60"/>
      <c r="L96" s="60"/>
      <c r="M96" s="60"/>
      <c r="N96" s="60"/>
      <c r="O96" s="60"/>
      <c r="P96" s="60"/>
      <c r="Q96" s="60"/>
      <c r="R96" s="60"/>
      <c r="S96" s="60"/>
      <c r="T96" s="60"/>
      <c r="U96" s="60"/>
      <c r="V96" s="60"/>
      <c r="W96" s="60"/>
      <c r="X96" s="60"/>
      <c r="Y96" s="61">
        <f>SUM(Y86:AA95)</f>
        <v>0.22</v>
      </c>
      <c r="Z96" s="61"/>
      <c r="AA96" s="61"/>
      <c r="AB96" s="61">
        <f>SUM(AB86:AD95)</f>
        <v>0.22</v>
      </c>
      <c r="AC96" s="61"/>
      <c r="AD96" s="61"/>
      <c r="AE96" s="61"/>
      <c r="AF96" s="61"/>
      <c r="AG96" s="61"/>
      <c r="AH96" s="61"/>
      <c r="AI96" s="61"/>
      <c r="AJ96" s="62"/>
      <c r="AM96" s="216" t="s">
        <v>4</v>
      </c>
      <c r="AN96" s="216"/>
      <c r="AO96" s="217" t="s">
        <v>596</v>
      </c>
      <c r="AP96" s="218"/>
      <c r="AQ96" s="218"/>
      <c r="AR96" s="219"/>
      <c r="AS96" s="217" t="s">
        <v>9</v>
      </c>
      <c r="AT96" s="218"/>
      <c r="AU96" s="218"/>
      <c r="AV96" s="218"/>
      <c r="AW96" s="218"/>
      <c r="AX96" s="218"/>
      <c r="AY96" s="218"/>
      <c r="AZ96" s="219"/>
      <c r="BA96" s="14"/>
      <c r="BB96" s="14"/>
      <c r="CF96"/>
      <c r="CG96"/>
      <c r="CH96"/>
      <c r="CI96"/>
    </row>
    <row r="97" spans="4:87">
      <c r="D97" s="59" t="s">
        <v>156</v>
      </c>
      <c r="E97" s="60"/>
      <c r="F97" s="60"/>
      <c r="G97" s="60"/>
      <c r="H97" s="60"/>
      <c r="I97" s="60"/>
      <c r="J97" s="60"/>
      <c r="K97" s="60"/>
      <c r="L97" s="60"/>
      <c r="M97" s="60"/>
      <c r="N97" s="60"/>
      <c r="O97" s="60"/>
      <c r="P97" s="60"/>
      <c r="Q97" s="60"/>
      <c r="R97" s="60"/>
      <c r="S97" s="60"/>
      <c r="T97" s="60"/>
      <c r="U97" s="60"/>
      <c r="V97" s="60"/>
      <c r="W97" s="60"/>
      <c r="X97" s="60"/>
      <c r="Y97" s="61">
        <f>1/Y96</f>
        <v>4.5454545454545459</v>
      </c>
      <c r="Z97" s="61"/>
      <c r="AA97" s="61"/>
      <c r="AB97" s="61">
        <f t="shared" ref="AB97" si="42">1/AB96</f>
        <v>4.5454545454545459</v>
      </c>
      <c r="AC97" s="61"/>
      <c r="AD97" s="61"/>
      <c r="AE97" s="61"/>
      <c r="AF97" s="61"/>
      <c r="AG97" s="61"/>
      <c r="AH97" s="61"/>
      <c r="AI97" s="61"/>
      <c r="AJ97" s="62"/>
      <c r="AM97" s="216"/>
      <c r="AN97" s="216"/>
      <c r="AO97" s="220" t="s">
        <v>597</v>
      </c>
      <c r="AP97" s="221"/>
      <c r="AQ97" s="221"/>
      <c r="AR97" s="222"/>
      <c r="AS97" s="223" t="s">
        <v>8</v>
      </c>
      <c r="AT97" s="224"/>
      <c r="AU97" s="224"/>
      <c r="AV97" s="224"/>
      <c r="AW97" s="224"/>
      <c r="AX97" s="224"/>
      <c r="AY97" s="224"/>
      <c r="AZ97" s="225"/>
      <c r="BA97" s="14"/>
      <c r="BB97" s="14"/>
      <c r="CF97"/>
      <c r="CG97"/>
      <c r="CH97"/>
      <c r="CI97"/>
    </row>
    <row r="98" spans="4:87" ht="18" thickBot="1">
      <c r="D98" s="48" t="s">
        <v>157</v>
      </c>
      <c r="E98" s="49"/>
      <c r="F98" s="49"/>
      <c r="G98" s="49"/>
      <c r="H98" s="49"/>
      <c r="I98" s="49"/>
      <c r="J98" s="49"/>
      <c r="K98" s="49"/>
      <c r="L98" s="49"/>
      <c r="M98" s="49"/>
      <c r="N98" s="49"/>
      <c r="O98" s="49"/>
      <c r="P98" s="49"/>
      <c r="Q98" s="49"/>
      <c r="R98" s="49"/>
      <c r="S98" s="49"/>
      <c r="T98" s="49"/>
      <c r="U98" s="49"/>
      <c r="V98" s="49"/>
      <c r="W98" s="49"/>
      <c r="X98" s="49"/>
      <c r="Y98" s="50">
        <f>BL88</f>
        <v>0.8351648351648352</v>
      </c>
      <c r="Z98" s="50"/>
      <c r="AA98" s="50"/>
      <c r="AB98" s="50">
        <f>BL91</f>
        <v>0.16483516483516483</v>
      </c>
      <c r="AC98" s="50"/>
      <c r="AD98" s="50"/>
      <c r="AE98" s="50"/>
      <c r="AF98" s="50"/>
      <c r="AG98" s="50"/>
      <c r="AH98" s="50"/>
      <c r="AI98" s="50"/>
      <c r="AJ98" s="51"/>
      <c r="AM98" s="216"/>
      <c r="AN98" s="216"/>
      <c r="AO98" s="223" t="s">
        <v>598</v>
      </c>
      <c r="AP98" s="224"/>
      <c r="AQ98" s="224"/>
      <c r="AR98" s="225"/>
      <c r="AS98" s="226" t="s">
        <v>44</v>
      </c>
      <c r="AT98" s="227"/>
      <c r="AU98" s="228"/>
      <c r="AV98" s="216" t="s">
        <v>599</v>
      </c>
      <c r="AW98" s="216"/>
      <c r="AX98" s="216"/>
      <c r="AY98" s="216"/>
      <c r="AZ98" s="216"/>
      <c r="BA98" s="14"/>
      <c r="BB98" s="14"/>
      <c r="CF98"/>
      <c r="CG98"/>
      <c r="CH98"/>
      <c r="CI98"/>
    </row>
    <row r="99" spans="4:87" ht="18" thickBot="1">
      <c r="D99" s="52" t="s">
        <v>143</v>
      </c>
      <c r="E99" s="52"/>
      <c r="F99" s="52"/>
      <c r="G99" s="52"/>
      <c r="H99" s="52"/>
      <c r="I99" s="52"/>
      <c r="J99" s="52"/>
      <c r="K99" s="52"/>
      <c r="L99" s="52"/>
      <c r="M99" s="52"/>
      <c r="N99" s="52"/>
      <c r="O99" s="52"/>
      <c r="P99" s="52"/>
      <c r="Q99" s="52"/>
      <c r="R99" s="52"/>
      <c r="S99" s="52"/>
      <c r="T99" s="52"/>
      <c r="U99" s="52"/>
      <c r="V99" s="52"/>
      <c r="W99" s="52"/>
      <c r="X99" s="53"/>
      <c r="Y99" s="54">
        <f>Y97*Y98+AB97*AB98+AE97*AE98+AH97*AH98</f>
        <v>4.5454545454545459</v>
      </c>
      <c r="Z99" s="55"/>
      <c r="AA99" s="55"/>
      <c r="AB99" s="55"/>
      <c r="AC99" s="55"/>
      <c r="AD99" s="55"/>
      <c r="AE99" s="55"/>
      <c r="AF99" s="55"/>
      <c r="AG99" s="55"/>
      <c r="AH99" s="55"/>
      <c r="AI99" s="55"/>
      <c r="AJ99" s="55"/>
      <c r="AM99" s="216" t="s">
        <v>6</v>
      </c>
      <c r="AN99" s="216"/>
      <c r="AO99" s="226">
        <v>0.11</v>
      </c>
      <c r="AP99" s="227"/>
      <c r="AQ99" s="227"/>
      <c r="AR99" s="228"/>
      <c r="AS99" s="226">
        <v>0.04</v>
      </c>
      <c r="AT99" s="227"/>
      <c r="AU99" s="228"/>
      <c r="AV99" s="229">
        <v>0.11</v>
      </c>
      <c r="AW99" s="230"/>
      <c r="AX99" s="231" t="s">
        <v>14</v>
      </c>
      <c r="AY99" s="232"/>
      <c r="AZ99" s="232"/>
      <c r="BA99" s="14"/>
      <c r="BB99" s="14"/>
      <c r="CF99"/>
      <c r="CG99"/>
      <c r="CH99"/>
      <c r="CI99"/>
    </row>
    <row r="100" spans="4:87">
      <c r="AY100" s="14"/>
      <c r="AZ100" s="14"/>
      <c r="BA100" s="14"/>
      <c r="BB100" s="14"/>
      <c r="CF100"/>
      <c r="CG100"/>
      <c r="CH100"/>
      <c r="CI100"/>
    </row>
    <row r="101" spans="4:87">
      <c r="BB101" s="14"/>
      <c r="CF101"/>
      <c r="CG101"/>
      <c r="CH101"/>
      <c r="CI101"/>
    </row>
    <row r="102" spans="4:87">
      <c r="BB102" s="14"/>
      <c r="CF102"/>
      <c r="CG102"/>
      <c r="CH102"/>
      <c r="CI102"/>
    </row>
    <row r="103" spans="4:87">
      <c r="BB103" s="14"/>
      <c r="CF103"/>
      <c r="CG103"/>
      <c r="CH103"/>
      <c r="CI103"/>
    </row>
    <row r="104" spans="4:87">
      <c r="BB104" s="14"/>
    </row>
  </sheetData>
  <mergeCells count="829">
    <mergeCell ref="BD91:BF91"/>
    <mergeCell ref="BH91:BJ91"/>
    <mergeCell ref="BL91:BN91"/>
    <mergeCell ref="BO80:BQ80"/>
    <mergeCell ref="BO82:BQ82"/>
    <mergeCell ref="BO83:BQ83"/>
    <mergeCell ref="BO85:BQ85"/>
    <mergeCell ref="BD88:BF88"/>
    <mergeCell ref="BH88:BJ88"/>
    <mergeCell ref="BL88:BN88"/>
    <mergeCell ref="BO63:BQ63"/>
    <mergeCell ref="BD66:BF66"/>
    <mergeCell ref="BH66:BJ66"/>
    <mergeCell ref="BL66:BN66"/>
    <mergeCell ref="BD69:BF69"/>
    <mergeCell ref="BH69:BJ69"/>
    <mergeCell ref="BL69:BN69"/>
    <mergeCell ref="BD50:BF50"/>
    <mergeCell ref="BH50:BJ50"/>
    <mergeCell ref="BL50:BN50"/>
    <mergeCell ref="BD53:BF53"/>
    <mergeCell ref="BH53:BJ53"/>
    <mergeCell ref="BL53:BN53"/>
    <mergeCell ref="BO58:BQ58"/>
    <mergeCell ref="BO60:BQ60"/>
    <mergeCell ref="BO61:BQ61"/>
    <mergeCell ref="BO38:BQ38"/>
    <mergeCell ref="BO40:BQ40"/>
    <mergeCell ref="BO41:BQ41"/>
    <mergeCell ref="BD44:BF44"/>
    <mergeCell ref="BH44:BJ44"/>
    <mergeCell ref="BL44:BN44"/>
    <mergeCell ref="BD47:BF47"/>
    <mergeCell ref="BH47:BJ47"/>
    <mergeCell ref="BL47:BN47"/>
    <mergeCell ref="BD27:BF27"/>
    <mergeCell ref="BH27:BJ27"/>
    <mergeCell ref="BL27:BN27"/>
    <mergeCell ref="BD30:BF30"/>
    <mergeCell ref="BH30:BJ30"/>
    <mergeCell ref="BL30:BN30"/>
    <mergeCell ref="BO35:BQ35"/>
    <mergeCell ref="BO37:BQ37"/>
    <mergeCell ref="BO17:BQ17"/>
    <mergeCell ref="BO18:BQ18"/>
    <mergeCell ref="BO14:BQ14"/>
    <mergeCell ref="BO15:BQ15"/>
    <mergeCell ref="BO12:BQ12"/>
    <mergeCell ref="BD21:BF21"/>
    <mergeCell ref="BH21:BJ21"/>
    <mergeCell ref="BL21:BN21"/>
    <mergeCell ref="BD24:BF24"/>
    <mergeCell ref="BH24:BJ24"/>
    <mergeCell ref="BL24:BN24"/>
    <mergeCell ref="AO99:AR99"/>
    <mergeCell ref="AS96:AZ96"/>
    <mergeCell ref="AS97:AZ97"/>
    <mergeCell ref="AS98:AU98"/>
    <mergeCell ref="AS99:AU99"/>
    <mergeCell ref="AV99:AW99"/>
    <mergeCell ref="AX99:AZ99"/>
    <mergeCell ref="AM99:AN99"/>
    <mergeCell ref="AM96:AN98"/>
    <mergeCell ref="B2:B10"/>
    <mergeCell ref="E4:F4"/>
    <mergeCell ref="AV98:AZ98"/>
    <mergeCell ref="AO96:AR96"/>
    <mergeCell ref="AO97:AR97"/>
    <mergeCell ref="AO98:AR98"/>
    <mergeCell ref="AB26:AD26"/>
    <mergeCell ref="AB27:AD27"/>
    <mergeCell ref="AB28:AD28"/>
    <mergeCell ref="AB21:AD21"/>
    <mergeCell ref="AB22:AD22"/>
    <mergeCell ref="AB24:AD24"/>
    <mergeCell ref="AB25:AD25"/>
    <mergeCell ref="Y25:AA25"/>
    <mergeCell ref="Y26:AA26"/>
    <mergeCell ref="Y27:AA27"/>
    <mergeCell ref="AB15:AD15"/>
    <mergeCell ref="AB16:AD16"/>
    <mergeCell ref="AB17:AD17"/>
    <mergeCell ref="AB18:AD18"/>
    <mergeCell ref="AB19:AD19"/>
    <mergeCell ref="AB20:AD20"/>
    <mergeCell ref="Y20:AA20"/>
    <mergeCell ref="Y15:AA15"/>
    <mergeCell ref="Y16:AA16"/>
    <mergeCell ref="Y17:AA17"/>
    <mergeCell ref="Y18:AA18"/>
    <mergeCell ref="S18:U18"/>
    <mergeCell ref="V18:X18"/>
    <mergeCell ref="S15:U15"/>
    <mergeCell ref="S16:U16"/>
    <mergeCell ref="S17:U17"/>
    <mergeCell ref="V15:X15"/>
    <mergeCell ref="V16:X16"/>
    <mergeCell ref="V17:X17"/>
    <mergeCell ref="L24:R24"/>
    <mergeCell ref="J15:R17"/>
    <mergeCell ref="S28:U28"/>
    <mergeCell ref="V28:X28"/>
    <mergeCell ref="Y28:AA28"/>
    <mergeCell ref="S19:U19"/>
    <mergeCell ref="S20:U20"/>
    <mergeCell ref="S21:U21"/>
    <mergeCell ref="S22:U22"/>
    <mergeCell ref="S24:U24"/>
    <mergeCell ref="Y21:AA21"/>
    <mergeCell ref="Y22:AA22"/>
    <mergeCell ref="Y24:AA24"/>
    <mergeCell ref="S25:U25"/>
    <mergeCell ref="S26:U26"/>
    <mergeCell ref="S27:U27"/>
    <mergeCell ref="V19:X19"/>
    <mergeCell ref="Y19:AA19"/>
    <mergeCell ref="V20:X20"/>
    <mergeCell ref="V21:X21"/>
    <mergeCell ref="V22:X22"/>
    <mergeCell ref="V24:X24"/>
    <mergeCell ref="V25:X25"/>
    <mergeCell ref="V26:X26"/>
    <mergeCell ref="V27:X27"/>
    <mergeCell ref="L28:R28"/>
    <mergeCell ref="G21:I21"/>
    <mergeCell ref="G22:I22"/>
    <mergeCell ref="G24:I24"/>
    <mergeCell ref="G25:I25"/>
    <mergeCell ref="D28:I28"/>
    <mergeCell ref="J28:K28"/>
    <mergeCell ref="L18:R18"/>
    <mergeCell ref="L19:R19"/>
    <mergeCell ref="L20:R20"/>
    <mergeCell ref="L21:R21"/>
    <mergeCell ref="L22:R22"/>
    <mergeCell ref="L25:R25"/>
    <mergeCell ref="J21:K21"/>
    <mergeCell ref="J22:K22"/>
    <mergeCell ref="J24:K24"/>
    <mergeCell ref="J25:K25"/>
    <mergeCell ref="J26:K26"/>
    <mergeCell ref="J27:K27"/>
    <mergeCell ref="D21:D22"/>
    <mergeCell ref="D24:D25"/>
    <mergeCell ref="J18:K18"/>
    <mergeCell ref="J19:K19"/>
    <mergeCell ref="J20:K20"/>
    <mergeCell ref="E21:F22"/>
    <mergeCell ref="E24:F25"/>
    <mergeCell ref="D15:I17"/>
    <mergeCell ref="D18:I18"/>
    <mergeCell ref="E19:I19"/>
    <mergeCell ref="E20:I20"/>
    <mergeCell ref="E26:I26"/>
    <mergeCell ref="E27:I27"/>
    <mergeCell ref="L26:R26"/>
    <mergeCell ref="L27:R27"/>
    <mergeCell ref="AM59:AO71"/>
    <mergeCell ref="AM72:AO81"/>
    <mergeCell ref="AM82:AO93"/>
    <mergeCell ref="AQ12:AW13"/>
    <mergeCell ref="AX15:AZ15"/>
    <mergeCell ref="AX16:AZ16"/>
    <mergeCell ref="AX17:AZ17"/>
    <mergeCell ref="AP12:AP13"/>
    <mergeCell ref="AX12:AZ13"/>
    <mergeCell ref="AX14:AZ14"/>
    <mergeCell ref="AM14:AO53"/>
    <mergeCell ref="AM12:AO13"/>
    <mergeCell ref="AM54:AO58"/>
    <mergeCell ref="AX18:AZ18"/>
    <mergeCell ref="AX19:AZ19"/>
    <mergeCell ref="AX20:AZ20"/>
    <mergeCell ref="AX21:AZ21"/>
    <mergeCell ref="AX22:AZ22"/>
    <mergeCell ref="AX23:AZ23"/>
    <mergeCell ref="AX58:AZ58"/>
    <mergeCell ref="AX59:AZ59"/>
    <mergeCell ref="AX60:AZ60"/>
    <mergeCell ref="AX24:AZ24"/>
    <mergeCell ref="AX25:AZ25"/>
    <mergeCell ref="AX26:AZ26"/>
    <mergeCell ref="AX27:AZ27"/>
    <mergeCell ref="AX28:AZ28"/>
    <mergeCell ref="AX29:AZ29"/>
    <mergeCell ref="AX30:AZ30"/>
    <mergeCell ref="AX31:AZ31"/>
    <mergeCell ref="AX54:AZ54"/>
    <mergeCell ref="AX55:AZ55"/>
    <mergeCell ref="AX56:AZ56"/>
    <mergeCell ref="AX32:AZ32"/>
    <mergeCell ref="AX33:AZ33"/>
    <mergeCell ref="AX34:AZ34"/>
    <mergeCell ref="AX35:AZ35"/>
    <mergeCell ref="AX36:AZ36"/>
    <mergeCell ref="AX37:AZ37"/>
    <mergeCell ref="AX38:AZ38"/>
    <mergeCell ref="AX39:AZ39"/>
    <mergeCell ref="AX40:AZ40"/>
    <mergeCell ref="AX41:AZ41"/>
    <mergeCell ref="AX42:AZ42"/>
    <mergeCell ref="AX43:AZ43"/>
    <mergeCell ref="AX44:AZ44"/>
    <mergeCell ref="AX45:AZ45"/>
    <mergeCell ref="AX46:AZ46"/>
    <mergeCell ref="AX47:AZ47"/>
    <mergeCell ref="AX48:AZ48"/>
    <mergeCell ref="AX49:AZ49"/>
    <mergeCell ref="AX50:AZ50"/>
    <mergeCell ref="AX51:AZ51"/>
    <mergeCell ref="AX52:AZ52"/>
    <mergeCell ref="AX53:AZ53"/>
    <mergeCell ref="AX57:AZ57"/>
    <mergeCell ref="AX61:AZ61"/>
    <mergeCell ref="AX62:AZ62"/>
    <mergeCell ref="AX63:AZ63"/>
    <mergeCell ref="AX64:AZ64"/>
    <mergeCell ref="AX65:AZ65"/>
    <mergeCell ref="AX66:AZ66"/>
    <mergeCell ref="AX67:AZ67"/>
    <mergeCell ref="AX68:AZ68"/>
    <mergeCell ref="AX86:AZ86"/>
    <mergeCell ref="AX87:AZ87"/>
    <mergeCell ref="AX88:AZ88"/>
    <mergeCell ref="AX89:AZ89"/>
    <mergeCell ref="AX90:AZ90"/>
    <mergeCell ref="AX91:AZ91"/>
    <mergeCell ref="AX92:AZ92"/>
    <mergeCell ref="AX93:AZ93"/>
    <mergeCell ref="AX69:AZ69"/>
    <mergeCell ref="AX70:AZ70"/>
    <mergeCell ref="AX71:AZ71"/>
    <mergeCell ref="AX72:AZ72"/>
    <mergeCell ref="AX83:AZ83"/>
    <mergeCell ref="AX84:AZ84"/>
    <mergeCell ref="AX73:AZ73"/>
    <mergeCell ref="AX74:AZ74"/>
    <mergeCell ref="AX75:AZ75"/>
    <mergeCell ref="AX76:AZ76"/>
    <mergeCell ref="AX77:AZ77"/>
    <mergeCell ref="AX78:AZ78"/>
    <mergeCell ref="AQ64:AW64"/>
    <mergeCell ref="AQ63:AW63"/>
    <mergeCell ref="AX85:AZ85"/>
    <mergeCell ref="AX79:AZ79"/>
    <mergeCell ref="AX80:AZ80"/>
    <mergeCell ref="AX81:AZ81"/>
    <mergeCell ref="AX82:AZ82"/>
    <mergeCell ref="AQ82:AW82"/>
    <mergeCell ref="AQ83:AW83"/>
    <mergeCell ref="AQ77:AW77"/>
    <mergeCell ref="AQ76:AW76"/>
    <mergeCell ref="AQ75:AW75"/>
    <mergeCell ref="AQ74:AW74"/>
    <mergeCell ref="AQ73:AW73"/>
    <mergeCell ref="AQ72:AW72"/>
    <mergeCell ref="AQ71:AW71"/>
    <mergeCell ref="AQ62:AW62"/>
    <mergeCell ref="AQ61:AW61"/>
    <mergeCell ref="AQ60:AW60"/>
    <mergeCell ref="AQ59:AW59"/>
    <mergeCell ref="AQ70:AW70"/>
    <mergeCell ref="AQ69:AW69"/>
    <mergeCell ref="AQ68:AW68"/>
    <mergeCell ref="AQ67:AW67"/>
    <mergeCell ref="AQ93:AW93"/>
    <mergeCell ref="AQ81:AW81"/>
    <mergeCell ref="AQ85:AW85"/>
    <mergeCell ref="AQ86:AW86"/>
    <mergeCell ref="AQ87:AW87"/>
    <mergeCell ref="AQ88:AW88"/>
    <mergeCell ref="AQ80:AW80"/>
    <mergeCell ref="AQ79:AW79"/>
    <mergeCell ref="AQ78:AW78"/>
    <mergeCell ref="AQ84:AW84"/>
    <mergeCell ref="AQ89:AW89"/>
    <mergeCell ref="AQ90:AW90"/>
    <mergeCell ref="AQ91:AW91"/>
    <mergeCell ref="AQ92:AW92"/>
    <mergeCell ref="AQ66:AW66"/>
    <mergeCell ref="AQ65:AW65"/>
    <mergeCell ref="AQ58:AW58"/>
    <mergeCell ref="AQ57:AW57"/>
    <mergeCell ref="AQ56:AW56"/>
    <mergeCell ref="AQ55:AW55"/>
    <mergeCell ref="AQ54:AW54"/>
    <mergeCell ref="AQ14:AW14"/>
    <mergeCell ref="AQ15:AW15"/>
    <mergeCell ref="AQ16:AW16"/>
    <mergeCell ref="AQ17:AW17"/>
    <mergeCell ref="AQ18:AW18"/>
    <mergeCell ref="AQ19:AW19"/>
    <mergeCell ref="AQ20:AW20"/>
    <mergeCell ref="AQ21:AW21"/>
    <mergeCell ref="AQ22:AW22"/>
    <mergeCell ref="AQ23:AW23"/>
    <mergeCell ref="AQ24:AW24"/>
    <mergeCell ref="AQ25:AW25"/>
    <mergeCell ref="AQ26:AW26"/>
    <mergeCell ref="AQ27:AW27"/>
    <mergeCell ref="AQ28:AW28"/>
    <mergeCell ref="AQ29:AW29"/>
    <mergeCell ref="AQ30:AW30"/>
    <mergeCell ref="AQ31:AW31"/>
    <mergeCell ref="AQ32:AW32"/>
    <mergeCell ref="AQ33:AW33"/>
    <mergeCell ref="AQ34:AW34"/>
    <mergeCell ref="AQ35:AW35"/>
    <mergeCell ref="AQ36:AW36"/>
    <mergeCell ref="AQ37:AW37"/>
    <mergeCell ref="AQ38:AW38"/>
    <mergeCell ref="AQ39:AW39"/>
    <mergeCell ref="AQ40:AW40"/>
    <mergeCell ref="AQ53:AW53"/>
    <mergeCell ref="AQ47:AW47"/>
    <mergeCell ref="AQ48:AW48"/>
    <mergeCell ref="AQ49:AW49"/>
    <mergeCell ref="AQ50:AW50"/>
    <mergeCell ref="AQ51:AW51"/>
    <mergeCell ref="AQ52:AW52"/>
    <mergeCell ref="AQ41:AW41"/>
    <mergeCell ref="AQ42:AW42"/>
    <mergeCell ref="AQ43:AW43"/>
    <mergeCell ref="AQ44:AW44"/>
    <mergeCell ref="AQ45:AW45"/>
    <mergeCell ref="AQ46:AW46"/>
    <mergeCell ref="AE19:AG19"/>
    <mergeCell ref="AE20:AG20"/>
    <mergeCell ref="AE21:AG21"/>
    <mergeCell ref="AE22:AG22"/>
    <mergeCell ref="AE24:AG24"/>
    <mergeCell ref="AE25:AG25"/>
    <mergeCell ref="AE26:AG26"/>
    <mergeCell ref="AE27:AG27"/>
    <mergeCell ref="AE28:AG28"/>
    <mergeCell ref="BZ38:CB38"/>
    <mergeCell ref="AE15:AG15"/>
    <mergeCell ref="AE16:AG16"/>
    <mergeCell ref="AE17:AG17"/>
    <mergeCell ref="AH15:AJ15"/>
    <mergeCell ref="AH16:AJ16"/>
    <mergeCell ref="AH17:AJ17"/>
    <mergeCell ref="Y12:AA12"/>
    <mergeCell ref="Y13:AA13"/>
    <mergeCell ref="Y14:AA14"/>
    <mergeCell ref="AB12:AD12"/>
    <mergeCell ref="AB13:AD13"/>
    <mergeCell ref="AB14:AD14"/>
    <mergeCell ref="AE12:AG12"/>
    <mergeCell ref="AE13:AG13"/>
    <mergeCell ref="AE14:AG14"/>
    <mergeCell ref="AH12:AJ12"/>
    <mergeCell ref="AH13:AJ13"/>
    <mergeCell ref="AH14:AJ14"/>
    <mergeCell ref="AH18:AJ18"/>
    <mergeCell ref="AH28:AJ28"/>
    <mergeCell ref="AH19:AJ19"/>
    <mergeCell ref="AH20:AJ20"/>
    <mergeCell ref="AE18:AG18"/>
    <mergeCell ref="D12:X14"/>
    <mergeCell ref="D30:X30"/>
    <mergeCell ref="D31:X31"/>
    <mergeCell ref="Y30:AA30"/>
    <mergeCell ref="AB30:AD30"/>
    <mergeCell ref="AE30:AG30"/>
    <mergeCell ref="AH30:AJ30"/>
    <mergeCell ref="D32:X32"/>
    <mergeCell ref="Y31:AA31"/>
    <mergeCell ref="AB31:AD31"/>
    <mergeCell ref="AE31:AG31"/>
    <mergeCell ref="AH31:AJ31"/>
    <mergeCell ref="Y32:AJ32"/>
    <mergeCell ref="AH21:AJ21"/>
    <mergeCell ref="AH22:AJ22"/>
    <mergeCell ref="AH24:AJ24"/>
    <mergeCell ref="AH25:AJ25"/>
    <mergeCell ref="AH26:AJ26"/>
    <mergeCell ref="AH27:AJ27"/>
    <mergeCell ref="D29:X29"/>
    <mergeCell ref="Y29:AA29"/>
    <mergeCell ref="AB29:AD29"/>
    <mergeCell ref="AE29:AG29"/>
    <mergeCell ref="AH29:AJ29"/>
    <mergeCell ref="S39:U39"/>
    <mergeCell ref="V39:X39"/>
    <mergeCell ref="Y39:AA39"/>
    <mergeCell ref="AB39:AD39"/>
    <mergeCell ref="AE39:AG39"/>
    <mergeCell ref="AH39:AJ39"/>
    <mergeCell ref="Y36:AA36"/>
    <mergeCell ref="AB36:AD36"/>
    <mergeCell ref="AE36:AG36"/>
    <mergeCell ref="AH36:AJ36"/>
    <mergeCell ref="Y37:AA37"/>
    <mergeCell ref="AB37:AD37"/>
    <mergeCell ref="AE37:AG37"/>
    <mergeCell ref="AH37:AJ37"/>
    <mergeCell ref="S38:U38"/>
    <mergeCell ref="V38:X38"/>
    <mergeCell ref="Y38:AA38"/>
    <mergeCell ref="AB38:AD38"/>
    <mergeCell ref="AE38:AG38"/>
    <mergeCell ref="AH38:AJ38"/>
    <mergeCell ref="J41:K41"/>
    <mergeCell ref="L41:R41"/>
    <mergeCell ref="S41:U41"/>
    <mergeCell ref="V41:X41"/>
    <mergeCell ref="Y41:AA41"/>
    <mergeCell ref="AB41:AD41"/>
    <mergeCell ref="AE41:AG41"/>
    <mergeCell ref="AH41:AJ41"/>
    <mergeCell ref="S40:U40"/>
    <mergeCell ref="V40:X40"/>
    <mergeCell ref="Y40:AA40"/>
    <mergeCell ref="AB40:AD40"/>
    <mergeCell ref="AE40:AG40"/>
    <mergeCell ref="AH40:AJ40"/>
    <mergeCell ref="E42:I42"/>
    <mergeCell ref="E43:I43"/>
    <mergeCell ref="J42:K42"/>
    <mergeCell ref="L42:R42"/>
    <mergeCell ref="S42:U42"/>
    <mergeCell ref="V42:X42"/>
    <mergeCell ref="Y42:AA42"/>
    <mergeCell ref="AB42:AD42"/>
    <mergeCell ref="AH44:AJ44"/>
    <mergeCell ref="AE42:AG42"/>
    <mergeCell ref="AH42:AJ42"/>
    <mergeCell ref="J43:K43"/>
    <mergeCell ref="L43:R43"/>
    <mergeCell ref="S43:U43"/>
    <mergeCell ref="V43:X43"/>
    <mergeCell ref="Y43:AA43"/>
    <mergeCell ref="AB43:AD43"/>
    <mergeCell ref="AE43:AG43"/>
    <mergeCell ref="AH43:AJ43"/>
    <mergeCell ref="AH45:AJ45"/>
    <mergeCell ref="G44:I44"/>
    <mergeCell ref="J44:K44"/>
    <mergeCell ref="L44:R44"/>
    <mergeCell ref="S44:U44"/>
    <mergeCell ref="V44:X44"/>
    <mergeCell ref="Y44:AA44"/>
    <mergeCell ref="AB44:AD44"/>
    <mergeCell ref="AH46:AJ46"/>
    <mergeCell ref="G45:I45"/>
    <mergeCell ref="J45:K45"/>
    <mergeCell ref="L45:R45"/>
    <mergeCell ref="E46:I46"/>
    <mergeCell ref="J46:K46"/>
    <mergeCell ref="L46:R46"/>
    <mergeCell ref="S46:U46"/>
    <mergeCell ref="V46:X46"/>
    <mergeCell ref="Y46:AA46"/>
    <mergeCell ref="AB46:AD46"/>
    <mergeCell ref="D47:D48"/>
    <mergeCell ref="AE44:AG44"/>
    <mergeCell ref="D44:D45"/>
    <mergeCell ref="E44:F45"/>
    <mergeCell ref="AE46:AG46"/>
    <mergeCell ref="S45:U45"/>
    <mergeCell ref="V45:X45"/>
    <mergeCell ref="Y45:AA45"/>
    <mergeCell ref="AB45:AD45"/>
    <mergeCell ref="AE45:AG45"/>
    <mergeCell ref="G47:I47"/>
    <mergeCell ref="AH49:AJ49"/>
    <mergeCell ref="E49:I49"/>
    <mergeCell ref="J49:K49"/>
    <mergeCell ref="L49:R49"/>
    <mergeCell ref="S49:U49"/>
    <mergeCell ref="V49:X49"/>
    <mergeCell ref="J48:K48"/>
    <mergeCell ref="L48:R48"/>
    <mergeCell ref="S48:U48"/>
    <mergeCell ref="V48:X48"/>
    <mergeCell ref="Y48:AA48"/>
    <mergeCell ref="AB48:AD48"/>
    <mergeCell ref="AE48:AG48"/>
    <mergeCell ref="AH48:AJ48"/>
    <mergeCell ref="E47:F48"/>
    <mergeCell ref="G48:I48"/>
    <mergeCell ref="J47:K47"/>
    <mergeCell ref="L47:R47"/>
    <mergeCell ref="S47:U47"/>
    <mergeCell ref="V47:X47"/>
    <mergeCell ref="Y47:AA47"/>
    <mergeCell ref="AB47:AD47"/>
    <mergeCell ref="AE47:AG47"/>
    <mergeCell ref="AH47:AJ47"/>
    <mergeCell ref="Y50:AA50"/>
    <mergeCell ref="AB50:AD50"/>
    <mergeCell ref="AE50:AG50"/>
    <mergeCell ref="AH50:AJ50"/>
    <mergeCell ref="E23:I23"/>
    <mergeCell ref="J23:K23"/>
    <mergeCell ref="L23:R23"/>
    <mergeCell ref="S23:U23"/>
    <mergeCell ref="V23:X23"/>
    <mergeCell ref="Y23:AA23"/>
    <mergeCell ref="AB23:AD23"/>
    <mergeCell ref="AE23:AG23"/>
    <mergeCell ref="AH23:AJ23"/>
    <mergeCell ref="D35:X37"/>
    <mergeCell ref="Y35:AA35"/>
    <mergeCell ref="AB35:AD35"/>
    <mergeCell ref="AE35:AG35"/>
    <mergeCell ref="AH35:AJ35"/>
    <mergeCell ref="D38:I40"/>
    <mergeCell ref="J38:R40"/>
    <mergeCell ref="D41:I41"/>
    <mergeCell ref="Y49:AA49"/>
    <mergeCell ref="AB49:AD49"/>
    <mergeCell ref="AE49:AG49"/>
    <mergeCell ref="E50:I50"/>
    <mergeCell ref="J50:K50"/>
    <mergeCell ref="L50:R50"/>
    <mergeCell ref="S50:U50"/>
    <mergeCell ref="V50:X50"/>
    <mergeCell ref="D51:I51"/>
    <mergeCell ref="J51:K51"/>
    <mergeCell ref="L51:R51"/>
    <mergeCell ref="S51:U51"/>
    <mergeCell ref="V51:X51"/>
    <mergeCell ref="Y51:AA51"/>
    <mergeCell ref="AB51:AD51"/>
    <mergeCell ref="AE51:AG51"/>
    <mergeCell ref="AH51:AJ51"/>
    <mergeCell ref="D52:X52"/>
    <mergeCell ref="Y52:AA52"/>
    <mergeCell ref="AB52:AD52"/>
    <mergeCell ref="AE52:AG52"/>
    <mergeCell ref="AH52:AJ52"/>
    <mergeCell ref="D55:X55"/>
    <mergeCell ref="Y55:AJ55"/>
    <mergeCell ref="D53:X53"/>
    <mergeCell ref="Y53:AA53"/>
    <mergeCell ref="AB53:AD53"/>
    <mergeCell ref="AE53:AG53"/>
    <mergeCell ref="AH53:AJ53"/>
    <mergeCell ref="D54:X54"/>
    <mergeCell ref="Y54:AA54"/>
    <mergeCell ref="AB54:AD54"/>
    <mergeCell ref="AE54:AG54"/>
    <mergeCell ref="AH54:AJ54"/>
    <mergeCell ref="D61:I63"/>
    <mergeCell ref="J61:R63"/>
    <mergeCell ref="S61:U61"/>
    <mergeCell ref="V61:X61"/>
    <mergeCell ref="Y61:AA61"/>
    <mergeCell ref="AB61:AD61"/>
    <mergeCell ref="AE61:AG61"/>
    <mergeCell ref="AH61:AJ61"/>
    <mergeCell ref="S62:U62"/>
    <mergeCell ref="V62:X62"/>
    <mergeCell ref="Y62:AA62"/>
    <mergeCell ref="AB62:AD62"/>
    <mergeCell ref="AE62:AG62"/>
    <mergeCell ref="AH62:AJ62"/>
    <mergeCell ref="S63:U63"/>
    <mergeCell ref="V63:X63"/>
    <mergeCell ref="Y63:AA63"/>
    <mergeCell ref="AB63:AD63"/>
    <mergeCell ref="AE63:AG63"/>
    <mergeCell ref="AH63:AJ63"/>
    <mergeCell ref="D64:I64"/>
    <mergeCell ref="J64:K64"/>
    <mergeCell ref="L64:R64"/>
    <mergeCell ref="S64:U64"/>
    <mergeCell ref="V64:X64"/>
    <mergeCell ref="Y64:AA64"/>
    <mergeCell ref="AB64:AD64"/>
    <mergeCell ref="AE64:AG64"/>
    <mergeCell ref="AH64:AJ64"/>
    <mergeCell ref="E65:I65"/>
    <mergeCell ref="J65:K65"/>
    <mergeCell ref="L65:R65"/>
    <mergeCell ref="S65:U65"/>
    <mergeCell ref="V65:X65"/>
    <mergeCell ref="Y65:AA65"/>
    <mergeCell ref="AB65:AD65"/>
    <mergeCell ref="AE65:AG65"/>
    <mergeCell ref="AH65:AJ65"/>
    <mergeCell ref="E66:I66"/>
    <mergeCell ref="J66:K66"/>
    <mergeCell ref="L66:R66"/>
    <mergeCell ref="S66:U66"/>
    <mergeCell ref="V66:X66"/>
    <mergeCell ref="Y66:AA66"/>
    <mergeCell ref="AB66:AD66"/>
    <mergeCell ref="AE66:AG66"/>
    <mergeCell ref="AH66:AJ66"/>
    <mergeCell ref="D67:D68"/>
    <mergeCell ref="E67:F68"/>
    <mergeCell ref="G67:I67"/>
    <mergeCell ref="J67:K67"/>
    <mergeCell ref="L67:R67"/>
    <mergeCell ref="S67:U67"/>
    <mergeCell ref="V67:X67"/>
    <mergeCell ref="Y67:AA67"/>
    <mergeCell ref="AB67:AD67"/>
    <mergeCell ref="AE67:AG67"/>
    <mergeCell ref="AH67:AJ67"/>
    <mergeCell ref="G68:I68"/>
    <mergeCell ref="J68:K68"/>
    <mergeCell ref="L68:R68"/>
    <mergeCell ref="S68:U68"/>
    <mergeCell ref="V68:X68"/>
    <mergeCell ref="Y68:AA68"/>
    <mergeCell ref="AB68:AD68"/>
    <mergeCell ref="AE68:AG68"/>
    <mergeCell ref="AH68:AJ68"/>
    <mergeCell ref="E69:I69"/>
    <mergeCell ref="J69:K69"/>
    <mergeCell ref="L69:R69"/>
    <mergeCell ref="S69:U69"/>
    <mergeCell ref="V69:X69"/>
    <mergeCell ref="Y69:AA69"/>
    <mergeCell ref="AB69:AD69"/>
    <mergeCell ref="AE69:AG69"/>
    <mergeCell ref="AH69:AJ69"/>
    <mergeCell ref="AE70:AG70"/>
    <mergeCell ref="AH70:AJ70"/>
    <mergeCell ref="J70:K70"/>
    <mergeCell ref="L70:R70"/>
    <mergeCell ref="S70:U70"/>
    <mergeCell ref="V70:X70"/>
    <mergeCell ref="Y70:AA70"/>
    <mergeCell ref="AB70:AD70"/>
    <mergeCell ref="E70:I70"/>
    <mergeCell ref="E71:I71"/>
    <mergeCell ref="J71:K71"/>
    <mergeCell ref="L71:R71"/>
    <mergeCell ref="S71:U71"/>
    <mergeCell ref="V71:X71"/>
    <mergeCell ref="Y71:AA71"/>
    <mergeCell ref="AB71:AD71"/>
    <mergeCell ref="AE71:AG71"/>
    <mergeCell ref="AH71:AJ71"/>
    <mergeCell ref="V73:X73"/>
    <mergeCell ref="Y73:AA73"/>
    <mergeCell ref="AB73:AD73"/>
    <mergeCell ref="AE73:AG73"/>
    <mergeCell ref="AH73:AJ73"/>
    <mergeCell ref="J72:K72"/>
    <mergeCell ref="L72:R72"/>
    <mergeCell ref="S72:U72"/>
    <mergeCell ref="V72:X72"/>
    <mergeCell ref="Y72:AA72"/>
    <mergeCell ref="AB72:AD72"/>
    <mergeCell ref="E72:I72"/>
    <mergeCell ref="D73:I73"/>
    <mergeCell ref="D74:X74"/>
    <mergeCell ref="D75:X75"/>
    <mergeCell ref="D77:X77"/>
    <mergeCell ref="Y77:AJ77"/>
    <mergeCell ref="Y76:AA76"/>
    <mergeCell ref="AB76:AD76"/>
    <mergeCell ref="AE76:AG76"/>
    <mergeCell ref="AH76:AJ76"/>
    <mergeCell ref="D76:X76"/>
    <mergeCell ref="Y75:AA75"/>
    <mergeCell ref="AB75:AD75"/>
    <mergeCell ref="AE75:AG75"/>
    <mergeCell ref="AH75:AJ75"/>
    <mergeCell ref="Y74:AA74"/>
    <mergeCell ref="AB74:AD74"/>
    <mergeCell ref="AE74:AG74"/>
    <mergeCell ref="AH74:AJ74"/>
    <mergeCell ref="AE72:AG72"/>
    <mergeCell ref="AH72:AJ72"/>
    <mergeCell ref="J73:K73"/>
    <mergeCell ref="L73:R73"/>
    <mergeCell ref="S73:U73"/>
    <mergeCell ref="D58:X60"/>
    <mergeCell ref="Y58:AA58"/>
    <mergeCell ref="AB58:AD58"/>
    <mergeCell ref="AE58:AG58"/>
    <mergeCell ref="AH58:AJ58"/>
    <mergeCell ref="Y59:AA59"/>
    <mergeCell ref="AB59:AD59"/>
    <mergeCell ref="AE59:AG59"/>
    <mergeCell ref="AH59:AJ59"/>
    <mergeCell ref="Y60:AA60"/>
    <mergeCell ref="AB60:AD60"/>
    <mergeCell ref="AE60:AG60"/>
    <mergeCell ref="AH60:AJ60"/>
    <mergeCell ref="D80:X82"/>
    <mergeCell ref="Y81:AA81"/>
    <mergeCell ref="AB81:AD81"/>
    <mergeCell ref="AE81:AG81"/>
    <mergeCell ref="AH81:AJ81"/>
    <mergeCell ref="Y82:AA82"/>
    <mergeCell ref="AB82:AD82"/>
    <mergeCell ref="AE82:AG82"/>
    <mergeCell ref="AH82:AJ82"/>
    <mergeCell ref="Y80:AA80"/>
    <mergeCell ref="AB80:AD80"/>
    <mergeCell ref="AE80:AG80"/>
    <mergeCell ref="AH80:AJ80"/>
    <mergeCell ref="D83:I85"/>
    <mergeCell ref="J83:R85"/>
    <mergeCell ref="S83:U83"/>
    <mergeCell ref="V83:X83"/>
    <mergeCell ref="Y83:AA83"/>
    <mergeCell ref="AB83:AD83"/>
    <mergeCell ref="AE83:AG83"/>
    <mergeCell ref="AH83:AJ83"/>
    <mergeCell ref="S84:U84"/>
    <mergeCell ref="V84:X84"/>
    <mergeCell ref="Y84:AA84"/>
    <mergeCell ref="AB84:AD84"/>
    <mergeCell ref="AE84:AG84"/>
    <mergeCell ref="AH84:AJ84"/>
    <mergeCell ref="S85:U85"/>
    <mergeCell ref="V85:X85"/>
    <mergeCell ref="Y85:AA85"/>
    <mergeCell ref="AB85:AD85"/>
    <mergeCell ref="AE85:AG85"/>
    <mergeCell ref="AH85:AJ85"/>
    <mergeCell ref="D86:I86"/>
    <mergeCell ref="J86:K86"/>
    <mergeCell ref="L86:R86"/>
    <mergeCell ref="S86:U86"/>
    <mergeCell ref="V86:X86"/>
    <mergeCell ref="Y86:AA86"/>
    <mergeCell ref="AB86:AD86"/>
    <mergeCell ref="AE86:AG86"/>
    <mergeCell ref="AH86:AJ86"/>
    <mergeCell ref="E87:I87"/>
    <mergeCell ref="J87:K87"/>
    <mergeCell ref="L87:R87"/>
    <mergeCell ref="S87:U87"/>
    <mergeCell ref="V87:X87"/>
    <mergeCell ref="Y87:AA87"/>
    <mergeCell ref="AB87:AD87"/>
    <mergeCell ref="AE87:AG87"/>
    <mergeCell ref="AH87:AJ87"/>
    <mergeCell ref="AE89:AG89"/>
    <mergeCell ref="AH89:AJ89"/>
    <mergeCell ref="J89:K89"/>
    <mergeCell ref="L89:R89"/>
    <mergeCell ref="S89:U89"/>
    <mergeCell ref="V89:X89"/>
    <mergeCell ref="Y89:AA89"/>
    <mergeCell ref="AB89:AD89"/>
    <mergeCell ref="E88:I88"/>
    <mergeCell ref="J88:K88"/>
    <mergeCell ref="L88:R88"/>
    <mergeCell ref="S88:U88"/>
    <mergeCell ref="V88:X88"/>
    <mergeCell ref="Y88:AA88"/>
    <mergeCell ref="AB88:AD88"/>
    <mergeCell ref="AE88:AG88"/>
    <mergeCell ref="AH88:AJ88"/>
    <mergeCell ref="E90:I90"/>
    <mergeCell ref="J90:K90"/>
    <mergeCell ref="L90:R90"/>
    <mergeCell ref="S90:U90"/>
    <mergeCell ref="V90:X90"/>
    <mergeCell ref="Y90:AA90"/>
    <mergeCell ref="AB90:AD90"/>
    <mergeCell ref="AE90:AG90"/>
    <mergeCell ref="AH90:AJ90"/>
    <mergeCell ref="D91:D92"/>
    <mergeCell ref="E91:F92"/>
    <mergeCell ref="G91:I91"/>
    <mergeCell ref="J91:K91"/>
    <mergeCell ref="L91:R91"/>
    <mergeCell ref="S91:U91"/>
    <mergeCell ref="V91:X91"/>
    <mergeCell ref="Y91:AA91"/>
    <mergeCell ref="AB91:AD91"/>
    <mergeCell ref="AE91:AG91"/>
    <mergeCell ref="AH91:AJ91"/>
    <mergeCell ref="G92:I92"/>
    <mergeCell ref="J92:K92"/>
    <mergeCell ref="L92:R92"/>
    <mergeCell ref="S92:U92"/>
    <mergeCell ref="V92:X92"/>
    <mergeCell ref="Y92:AA92"/>
    <mergeCell ref="AB92:AD92"/>
    <mergeCell ref="AE92:AG92"/>
    <mergeCell ref="AH92:AJ92"/>
    <mergeCell ref="E93:I93"/>
    <mergeCell ref="J93:K93"/>
    <mergeCell ref="L93:R93"/>
    <mergeCell ref="S93:U93"/>
    <mergeCell ref="V93:X93"/>
    <mergeCell ref="Y93:AA93"/>
    <mergeCell ref="AB93:AD93"/>
    <mergeCell ref="AE93:AG93"/>
    <mergeCell ref="AH93:AJ93"/>
    <mergeCell ref="AB95:AD95"/>
    <mergeCell ref="AE95:AG95"/>
    <mergeCell ref="AH95:AJ95"/>
    <mergeCell ref="E94:I94"/>
    <mergeCell ref="J94:K94"/>
    <mergeCell ref="L94:R94"/>
    <mergeCell ref="S94:U94"/>
    <mergeCell ref="V94:X94"/>
    <mergeCell ref="Y94:AA94"/>
    <mergeCell ref="AB94:AD94"/>
    <mergeCell ref="AE94:AG94"/>
    <mergeCell ref="AH94:AJ94"/>
    <mergeCell ref="D98:X98"/>
    <mergeCell ref="Y98:AA98"/>
    <mergeCell ref="AB98:AD98"/>
    <mergeCell ref="AE98:AG98"/>
    <mergeCell ref="AH98:AJ98"/>
    <mergeCell ref="D99:X99"/>
    <mergeCell ref="Y99:AJ99"/>
    <mergeCell ref="E89:I89"/>
    <mergeCell ref="D96:X96"/>
    <mergeCell ref="Y96:AA96"/>
    <mergeCell ref="AB96:AD96"/>
    <mergeCell ref="AE96:AG96"/>
    <mergeCell ref="AH96:AJ96"/>
    <mergeCell ref="D97:X97"/>
    <mergeCell ref="Y97:AA97"/>
    <mergeCell ref="AB97:AD97"/>
    <mergeCell ref="AE97:AG97"/>
    <mergeCell ref="AH97:AJ97"/>
    <mergeCell ref="D95:I95"/>
    <mergeCell ref="J95:K95"/>
    <mergeCell ref="L95:R95"/>
    <mergeCell ref="S95:U95"/>
    <mergeCell ref="V95:X95"/>
    <mergeCell ref="Y95:AA95"/>
  </mergeCells>
  <phoneticPr fontId="1"/>
  <conditionalFormatting sqref="AX82:AX93 AQ82:AQ93 AX45:AX53 AQ45:AQ53">
    <cfRule type="cellIs" dxfId="5" priority="1" stopIfTrue="1" operator="equal">
      <formula>0</formula>
    </cfRule>
    <cfRule type="cellIs" dxfId="4" priority="2" stopIfTrue="1" operator="notEqual">
      <formula>0</formula>
    </cfRule>
  </conditionalFormatting>
  <dataValidations count="1">
    <dataValidation type="decimal" imeMode="off" operator="greaterThan" allowBlank="1" showInputMessage="1" showErrorMessage="1" sqref="AX81:AX93 AX29:AX31 AX68:AX71 AX45:AX53">
      <formula1>0</formula1>
    </dataValidation>
  </dataValidations>
  <pageMargins left="0.25" right="0.25" top="0.75000000000000011" bottom="0.75000000000000011" header="0.30000000000000004" footer="0.30000000000000004"/>
  <pageSetup paperSize="8" scale="43" orientation="landscape" horizontalDpi="4294967293" verticalDpi="4294967293"/>
  <rowBreaks count="1" manualBreakCount="1">
    <brk id="99" max="16383" man="1"/>
  </rowBreaks>
  <colBreaks count="1" manualBreakCount="1">
    <brk id="79"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Z99"/>
  <sheetViews>
    <sheetView showGridLines="0" topLeftCell="D67" zoomScale="75" zoomScaleNormal="75" zoomScalePageLayoutView="75" workbookViewId="0">
      <selection activeCell="B2" sqref="B2:B10"/>
    </sheetView>
  </sheetViews>
  <sheetFormatPr baseColWidth="12" defaultColWidth="8.83203125" defaultRowHeight="17" x14ac:dyDescent="0"/>
  <cols>
    <col min="1" max="1" width="3.33203125" customWidth="1"/>
    <col min="2" max="2" width="41.83203125" customWidth="1"/>
    <col min="3" max="102" width="3.1640625" customWidth="1"/>
  </cols>
  <sheetData>
    <row r="1" spans="2:78" ht="18" thickBot="1"/>
    <row r="2" spans="2:78" ht="13.25" customHeight="1">
      <c r="B2" s="211" t="s">
        <v>221</v>
      </c>
      <c r="D2" t="s">
        <v>211</v>
      </c>
    </row>
    <row r="3" spans="2:78" ht="13.25" customHeight="1">
      <c r="B3" s="212"/>
      <c r="D3" t="s">
        <v>214</v>
      </c>
      <c r="E3" t="s">
        <v>227</v>
      </c>
    </row>
    <row r="4" spans="2:78" ht="13.25" customHeight="1">
      <c r="B4" s="212"/>
      <c r="D4" t="s">
        <v>212</v>
      </c>
      <c r="E4" s="214"/>
      <c r="F4" s="215"/>
      <c r="G4" t="s">
        <v>220</v>
      </c>
    </row>
    <row r="5" spans="2:78" ht="13.25" customHeight="1">
      <c r="B5" s="212"/>
      <c r="D5" t="s">
        <v>213</v>
      </c>
      <c r="E5" s="2" t="s">
        <v>219</v>
      </c>
      <c r="F5" s="26"/>
    </row>
    <row r="6" spans="2:78" ht="13.25" customHeight="1">
      <c r="B6" s="212"/>
      <c r="D6" t="s">
        <v>647</v>
      </c>
    </row>
    <row r="7" spans="2:78" ht="13.25" customHeight="1">
      <c r="B7" s="212"/>
      <c r="D7" t="s">
        <v>216</v>
      </c>
      <c r="BB7" t="s">
        <v>601</v>
      </c>
      <c r="BC7" s="14"/>
      <c r="BD7" s="14"/>
      <c r="BE7" s="14"/>
      <c r="BF7" s="14"/>
      <c r="BG7" s="14"/>
      <c r="BH7" s="14"/>
      <c r="BI7" s="14"/>
      <c r="BJ7" s="14"/>
      <c r="BK7" s="14"/>
      <c r="BL7" s="14"/>
      <c r="BM7" s="14"/>
      <c r="BN7" s="14"/>
      <c r="BO7" s="14"/>
      <c r="BP7" s="14"/>
      <c r="BQ7" s="14"/>
      <c r="BR7" s="14"/>
      <c r="BS7" s="14"/>
      <c r="BT7" s="14"/>
      <c r="BU7" s="14"/>
      <c r="BV7" s="14"/>
      <c r="BW7" s="14"/>
      <c r="BX7" s="14"/>
      <c r="BY7" s="14"/>
      <c r="BZ7" s="14"/>
    </row>
    <row r="8" spans="2:78" ht="13.25" customHeight="1">
      <c r="B8" s="212"/>
      <c r="D8" t="s">
        <v>223</v>
      </c>
      <c r="BB8" t="s">
        <v>602</v>
      </c>
      <c r="BC8" s="14"/>
      <c r="BD8" s="14"/>
      <c r="BE8" s="14"/>
      <c r="BF8" s="14"/>
      <c r="BG8" s="14"/>
      <c r="BH8" s="14"/>
      <c r="BI8" s="14"/>
      <c r="BJ8" s="14"/>
      <c r="BK8" s="14"/>
      <c r="BL8" s="14"/>
      <c r="BM8" s="14"/>
      <c r="BN8" s="14"/>
      <c r="BO8" s="14"/>
      <c r="BP8" s="14"/>
      <c r="BQ8" s="14"/>
      <c r="BR8" s="14"/>
      <c r="BS8" s="14"/>
      <c r="BT8" s="14"/>
      <c r="BU8" s="14"/>
      <c r="BV8" s="14"/>
      <c r="BW8" s="14"/>
      <c r="BX8" s="14"/>
      <c r="BY8" s="14"/>
      <c r="BZ8" s="14"/>
    </row>
    <row r="9" spans="2:78" ht="13.25" customHeight="1">
      <c r="B9" s="212"/>
      <c r="D9" t="s">
        <v>222</v>
      </c>
      <c r="BC9" s="14"/>
      <c r="BD9" s="14"/>
      <c r="BE9" s="14"/>
      <c r="BF9" s="14"/>
      <c r="BG9" s="14"/>
      <c r="BH9" s="14"/>
      <c r="BI9" s="14"/>
      <c r="BJ9" s="14"/>
      <c r="BK9" s="14"/>
      <c r="BL9" s="14"/>
      <c r="BM9" s="14"/>
      <c r="BN9" s="14"/>
      <c r="BO9" s="14"/>
      <c r="BP9" s="14"/>
      <c r="BQ9" s="14"/>
      <c r="BR9" s="14"/>
      <c r="BS9" s="14"/>
      <c r="BT9" s="14"/>
      <c r="BU9" s="14"/>
      <c r="BV9" s="14"/>
      <c r="BW9" s="14"/>
      <c r="BX9" s="14"/>
      <c r="BY9" s="14"/>
      <c r="BZ9" s="14"/>
    </row>
    <row r="10" spans="2:78" ht="13.75" customHeight="1" thickBot="1">
      <c r="B10" s="213"/>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row>
    <row r="11" spans="2:78" ht="18" thickBot="1">
      <c r="BB11" s="39" t="s">
        <v>600</v>
      </c>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row>
    <row r="12" spans="2:78">
      <c r="B12" s="24" t="s">
        <v>224</v>
      </c>
      <c r="D12" s="80" t="s">
        <v>173</v>
      </c>
      <c r="E12" s="81"/>
      <c r="F12" s="81"/>
      <c r="G12" s="81"/>
      <c r="H12" s="81"/>
      <c r="I12" s="81"/>
      <c r="J12" s="81"/>
      <c r="K12" s="81"/>
      <c r="L12" s="81"/>
      <c r="M12" s="81"/>
      <c r="N12" s="81"/>
      <c r="O12" s="81"/>
      <c r="P12" s="81"/>
      <c r="Q12" s="81"/>
      <c r="R12" s="81"/>
      <c r="S12" s="81"/>
      <c r="T12" s="81"/>
      <c r="U12" s="81"/>
      <c r="V12" s="81"/>
      <c r="W12" s="81"/>
      <c r="X12" s="82"/>
      <c r="Y12" s="92" t="s">
        <v>144</v>
      </c>
      <c r="Z12" s="93"/>
      <c r="AA12" s="93"/>
      <c r="AB12" s="93" t="s">
        <v>147</v>
      </c>
      <c r="AC12" s="93"/>
      <c r="AD12" s="93"/>
      <c r="AE12" s="93" t="s">
        <v>149</v>
      </c>
      <c r="AF12" s="93"/>
      <c r="AG12" s="93"/>
      <c r="AH12" s="93" t="s">
        <v>151</v>
      </c>
      <c r="AI12" s="93"/>
      <c r="AJ12" s="94"/>
      <c r="AM12" s="198" t="s">
        <v>50</v>
      </c>
      <c r="AN12" s="199"/>
      <c r="AO12" s="200"/>
      <c r="AP12" s="207" t="s">
        <v>51</v>
      </c>
      <c r="AQ12" s="198" t="s">
        <v>52</v>
      </c>
      <c r="AR12" s="199"/>
      <c r="AS12" s="199"/>
      <c r="AT12" s="199"/>
      <c r="AU12" s="199"/>
      <c r="AV12" s="199"/>
      <c r="AW12" s="200"/>
      <c r="AX12" s="198" t="s">
        <v>47</v>
      </c>
      <c r="AY12" s="199"/>
      <c r="AZ12" s="200"/>
      <c r="BB12" s="39" t="s">
        <v>603</v>
      </c>
      <c r="BC12" s="14"/>
      <c r="BD12" s="14"/>
      <c r="BE12" s="14"/>
      <c r="BF12" s="14"/>
      <c r="BG12" s="14"/>
      <c r="BH12" s="14"/>
      <c r="BI12" s="14"/>
      <c r="BJ12" s="14"/>
      <c r="BK12" s="14"/>
      <c r="BL12" s="14" t="s">
        <v>609</v>
      </c>
      <c r="BM12" s="14"/>
      <c r="BN12" s="14"/>
      <c r="BO12" s="235">
        <v>910</v>
      </c>
      <c r="BP12" s="235"/>
      <c r="BQ12" s="235"/>
      <c r="BR12" s="14" t="s">
        <v>608</v>
      </c>
      <c r="BS12" s="14"/>
      <c r="BT12" s="14" t="s">
        <v>610</v>
      </c>
      <c r="BU12" s="14"/>
      <c r="BV12" s="14"/>
      <c r="BW12" s="14"/>
      <c r="BX12" s="14"/>
      <c r="BY12" s="14"/>
      <c r="BZ12" s="14"/>
    </row>
    <row r="13" spans="2:78">
      <c r="D13" s="83"/>
      <c r="E13" s="84"/>
      <c r="F13" s="84"/>
      <c r="G13" s="84"/>
      <c r="H13" s="84"/>
      <c r="I13" s="84"/>
      <c r="J13" s="84"/>
      <c r="K13" s="84"/>
      <c r="L13" s="84"/>
      <c r="M13" s="84"/>
      <c r="N13" s="84"/>
      <c r="O13" s="84"/>
      <c r="P13" s="84"/>
      <c r="Q13" s="84"/>
      <c r="R13" s="84"/>
      <c r="S13" s="84"/>
      <c r="T13" s="84"/>
      <c r="U13" s="84"/>
      <c r="V13" s="84"/>
      <c r="W13" s="84"/>
      <c r="X13" s="85"/>
      <c r="Y13" s="89" t="s">
        <v>177</v>
      </c>
      <c r="Z13" s="73"/>
      <c r="AA13" s="73"/>
      <c r="AB13" s="73" t="s">
        <v>177</v>
      </c>
      <c r="AC13" s="73"/>
      <c r="AD13" s="73"/>
      <c r="AE13" s="73" t="s">
        <v>180</v>
      </c>
      <c r="AF13" s="73"/>
      <c r="AG13" s="73"/>
      <c r="AH13" s="73" t="s">
        <v>180</v>
      </c>
      <c r="AI13" s="73"/>
      <c r="AJ13" s="90"/>
      <c r="AM13" s="204"/>
      <c r="AN13" s="205"/>
      <c r="AO13" s="206"/>
      <c r="AP13" s="76"/>
      <c r="AQ13" s="201"/>
      <c r="AR13" s="202"/>
      <c r="AS13" s="202"/>
      <c r="AT13" s="202"/>
      <c r="AU13" s="202"/>
      <c r="AV13" s="202"/>
      <c r="AW13" s="203"/>
      <c r="AX13" s="201"/>
      <c r="AY13" s="202"/>
      <c r="AZ13" s="203"/>
      <c r="BB13" s="39"/>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row>
    <row r="14" spans="2:78" ht="18" thickBot="1">
      <c r="D14" s="86"/>
      <c r="E14" s="87"/>
      <c r="F14" s="87"/>
      <c r="G14" s="87"/>
      <c r="H14" s="87"/>
      <c r="I14" s="87"/>
      <c r="J14" s="87"/>
      <c r="K14" s="87"/>
      <c r="L14" s="87"/>
      <c r="M14" s="87"/>
      <c r="N14" s="87"/>
      <c r="O14" s="87"/>
      <c r="P14" s="87"/>
      <c r="Q14" s="87"/>
      <c r="R14" s="87"/>
      <c r="S14" s="87"/>
      <c r="T14" s="87"/>
      <c r="U14" s="87"/>
      <c r="V14" s="87"/>
      <c r="W14" s="87"/>
      <c r="X14" s="88"/>
      <c r="Y14" s="71" t="s">
        <v>178</v>
      </c>
      <c r="Z14" s="72"/>
      <c r="AA14" s="72"/>
      <c r="AB14" s="72" t="s">
        <v>179</v>
      </c>
      <c r="AC14" s="72"/>
      <c r="AD14" s="72"/>
      <c r="AE14" s="72" t="s">
        <v>181</v>
      </c>
      <c r="AF14" s="72"/>
      <c r="AG14" s="72"/>
      <c r="AH14" s="72" t="s">
        <v>179</v>
      </c>
      <c r="AI14" s="72"/>
      <c r="AJ14" s="91"/>
      <c r="AM14" s="198" t="s">
        <v>53</v>
      </c>
      <c r="AN14" s="199"/>
      <c r="AO14" s="200"/>
      <c r="AP14" s="4">
        <v>1</v>
      </c>
      <c r="AQ14" s="111" t="s">
        <v>54</v>
      </c>
      <c r="AR14" s="112"/>
      <c r="AS14" s="112"/>
      <c r="AT14" s="112"/>
      <c r="AU14" s="112"/>
      <c r="AV14" s="112"/>
      <c r="AW14" s="113"/>
      <c r="AX14" s="208" t="s">
        <v>49</v>
      </c>
      <c r="AY14" s="209"/>
      <c r="AZ14" s="210"/>
      <c r="BC14" s="14" t="s">
        <v>630</v>
      </c>
      <c r="BD14" s="14"/>
      <c r="BE14" s="14"/>
      <c r="BF14" s="14"/>
      <c r="BG14" s="14"/>
      <c r="BH14" s="14"/>
      <c r="BI14" s="14"/>
      <c r="BJ14" s="14"/>
      <c r="BK14" s="14"/>
      <c r="BL14" s="14"/>
      <c r="BM14" s="14"/>
      <c r="BN14" s="14"/>
      <c r="BO14" s="233">
        <v>120</v>
      </c>
      <c r="BP14" s="233"/>
      <c r="BQ14" s="233"/>
      <c r="BR14" s="14" t="s">
        <v>608</v>
      </c>
      <c r="BS14" s="14"/>
      <c r="BT14" s="14" t="s">
        <v>632</v>
      </c>
      <c r="BU14" s="14"/>
      <c r="BV14" s="14"/>
      <c r="BW14" s="14"/>
      <c r="BX14" s="14"/>
      <c r="BY14" s="14"/>
      <c r="BZ14" s="14"/>
    </row>
    <row r="15" spans="2:78">
      <c r="D15" s="71" t="s">
        <v>125</v>
      </c>
      <c r="E15" s="72"/>
      <c r="F15" s="72"/>
      <c r="G15" s="72"/>
      <c r="H15" s="72"/>
      <c r="I15" s="72"/>
      <c r="J15" s="72" t="s">
        <v>126</v>
      </c>
      <c r="K15" s="72"/>
      <c r="L15" s="72"/>
      <c r="M15" s="72"/>
      <c r="N15" s="72"/>
      <c r="O15" s="72"/>
      <c r="P15" s="72"/>
      <c r="Q15" s="72"/>
      <c r="R15" s="72"/>
      <c r="S15" s="73" t="s">
        <v>138</v>
      </c>
      <c r="T15" s="73"/>
      <c r="U15" s="73"/>
      <c r="V15" s="73" t="s">
        <v>137</v>
      </c>
      <c r="W15" s="73"/>
      <c r="X15" s="73"/>
      <c r="Y15" s="74" t="s">
        <v>48</v>
      </c>
      <c r="Z15" s="74"/>
      <c r="AA15" s="74"/>
      <c r="AB15" s="74" t="s">
        <v>48</v>
      </c>
      <c r="AC15" s="74"/>
      <c r="AD15" s="74"/>
      <c r="AE15" s="74" t="s">
        <v>48</v>
      </c>
      <c r="AF15" s="74"/>
      <c r="AG15" s="74"/>
      <c r="AH15" s="74" t="s">
        <v>48</v>
      </c>
      <c r="AI15" s="74"/>
      <c r="AJ15" s="75"/>
      <c r="AM15" s="201"/>
      <c r="AN15" s="202"/>
      <c r="AO15" s="203"/>
      <c r="AP15" s="5">
        <v>2</v>
      </c>
      <c r="AQ15" s="96" t="s">
        <v>57</v>
      </c>
      <c r="AR15" s="97"/>
      <c r="AS15" s="97"/>
      <c r="AT15" s="97"/>
      <c r="AU15" s="97"/>
      <c r="AV15" s="97"/>
      <c r="AW15" s="98"/>
      <c r="AX15" s="153">
        <v>0.05</v>
      </c>
      <c r="AY15" s="154"/>
      <c r="AZ15" s="155"/>
      <c r="BC15" s="14" t="s">
        <v>631</v>
      </c>
      <c r="BD15" s="14"/>
      <c r="BE15" s="14"/>
      <c r="BF15" s="14"/>
      <c r="BG15" s="14"/>
      <c r="BH15" s="14"/>
      <c r="BI15" s="14"/>
      <c r="BJ15" s="14"/>
      <c r="BK15" s="14"/>
      <c r="BL15" s="14"/>
      <c r="BM15" s="14"/>
      <c r="BN15" s="14"/>
      <c r="BO15" s="234">
        <f>BO12-BO14</f>
        <v>790</v>
      </c>
      <c r="BP15" s="234"/>
      <c r="BQ15" s="234"/>
      <c r="BR15" s="14" t="s">
        <v>608</v>
      </c>
      <c r="BS15" s="14"/>
      <c r="BT15" s="14"/>
      <c r="BU15" s="14"/>
      <c r="BV15" s="14"/>
      <c r="BW15" s="14"/>
      <c r="BX15" s="14"/>
      <c r="BY15" s="14"/>
      <c r="BZ15" s="14"/>
    </row>
    <row r="16" spans="2:78">
      <c r="D16" s="63"/>
      <c r="E16" s="64"/>
      <c r="F16" s="64"/>
      <c r="G16" s="64"/>
      <c r="H16" s="64"/>
      <c r="I16" s="64"/>
      <c r="J16" s="64"/>
      <c r="K16" s="64"/>
      <c r="L16" s="64"/>
      <c r="M16" s="64"/>
      <c r="N16" s="64"/>
      <c r="O16" s="64"/>
      <c r="P16" s="64"/>
      <c r="Q16" s="64"/>
      <c r="R16" s="64"/>
      <c r="S16" s="73" t="s">
        <v>119</v>
      </c>
      <c r="T16" s="73"/>
      <c r="U16" s="73"/>
      <c r="V16" s="73" t="s">
        <v>139</v>
      </c>
      <c r="W16" s="73"/>
      <c r="X16" s="73"/>
      <c r="Y16" s="76" t="s">
        <v>142</v>
      </c>
      <c r="Z16" s="76"/>
      <c r="AA16" s="76"/>
      <c r="AB16" s="76" t="s">
        <v>142</v>
      </c>
      <c r="AC16" s="76"/>
      <c r="AD16" s="76"/>
      <c r="AE16" s="76" t="s">
        <v>142</v>
      </c>
      <c r="AF16" s="76"/>
      <c r="AG16" s="76"/>
      <c r="AH16" s="76" t="s">
        <v>142</v>
      </c>
      <c r="AI16" s="76"/>
      <c r="AJ16" s="77"/>
      <c r="AM16" s="201"/>
      <c r="AN16" s="202"/>
      <c r="AO16" s="203"/>
      <c r="AP16" s="5">
        <v>3</v>
      </c>
      <c r="AQ16" s="96" t="s">
        <v>59</v>
      </c>
      <c r="AR16" s="97"/>
      <c r="AS16" s="97"/>
      <c r="AT16" s="97"/>
      <c r="AU16" s="97"/>
      <c r="AV16" s="97"/>
      <c r="AW16" s="98"/>
      <c r="AX16" s="153">
        <v>4.4999999999999998E-2</v>
      </c>
      <c r="AY16" s="154"/>
      <c r="AZ16" s="155"/>
      <c r="BC16" s="14"/>
      <c r="BD16" s="14"/>
      <c r="BE16" s="14"/>
      <c r="BF16" s="14"/>
      <c r="BG16" s="14"/>
      <c r="BH16" s="14"/>
      <c r="BI16" s="14"/>
      <c r="BJ16" s="14"/>
      <c r="BK16" s="14"/>
      <c r="BL16" s="14"/>
      <c r="BM16" s="14"/>
      <c r="BN16" s="14"/>
      <c r="BO16" s="41"/>
      <c r="BP16" s="41"/>
      <c r="BQ16" s="41"/>
      <c r="BR16" s="14"/>
      <c r="BS16" s="14"/>
      <c r="BT16" s="14"/>
      <c r="BU16" s="14"/>
      <c r="BV16" s="14"/>
      <c r="BW16" s="14"/>
      <c r="BX16" s="14"/>
      <c r="BY16" s="14"/>
      <c r="BZ16" s="14"/>
    </row>
    <row r="17" spans="2:78">
      <c r="D17" s="63"/>
      <c r="E17" s="64"/>
      <c r="F17" s="64"/>
      <c r="G17" s="64"/>
      <c r="H17" s="64"/>
      <c r="I17" s="64"/>
      <c r="J17" s="64"/>
      <c r="K17" s="64"/>
      <c r="L17" s="64"/>
      <c r="M17" s="64"/>
      <c r="N17" s="64"/>
      <c r="O17" s="64"/>
      <c r="P17" s="64"/>
      <c r="Q17" s="64"/>
      <c r="R17" s="64"/>
      <c r="S17" s="72" t="s">
        <v>141</v>
      </c>
      <c r="T17" s="72"/>
      <c r="U17" s="72"/>
      <c r="V17" s="72" t="s">
        <v>140</v>
      </c>
      <c r="W17" s="72"/>
      <c r="X17" s="72"/>
      <c r="Y17" s="78" t="s">
        <v>8</v>
      </c>
      <c r="Z17" s="78"/>
      <c r="AA17" s="78"/>
      <c r="AB17" s="78" t="s">
        <v>8</v>
      </c>
      <c r="AC17" s="78"/>
      <c r="AD17" s="78"/>
      <c r="AE17" s="78" t="s">
        <v>8</v>
      </c>
      <c r="AF17" s="78"/>
      <c r="AG17" s="78"/>
      <c r="AH17" s="78" t="s">
        <v>8</v>
      </c>
      <c r="AI17" s="78"/>
      <c r="AJ17" s="79"/>
      <c r="AM17" s="201"/>
      <c r="AN17" s="202"/>
      <c r="AO17" s="203"/>
      <c r="AP17" s="5">
        <v>4</v>
      </c>
      <c r="AQ17" s="96" t="s">
        <v>61</v>
      </c>
      <c r="AR17" s="97"/>
      <c r="AS17" s="97"/>
      <c r="AT17" s="97"/>
      <c r="AU17" s="97"/>
      <c r="AV17" s="97"/>
      <c r="AW17" s="98"/>
      <c r="AX17" s="153">
        <v>3.7999999999999999E-2</v>
      </c>
      <c r="AY17" s="154"/>
      <c r="AZ17" s="155"/>
      <c r="BC17" s="14" t="s">
        <v>633</v>
      </c>
      <c r="BD17" s="14"/>
      <c r="BE17" s="14"/>
      <c r="BF17" s="14"/>
      <c r="BG17" s="14"/>
      <c r="BH17" s="14"/>
      <c r="BI17" s="14"/>
      <c r="BJ17" s="14"/>
      <c r="BK17" s="14"/>
      <c r="BL17" s="14"/>
      <c r="BM17" s="14"/>
      <c r="BN17" s="14"/>
      <c r="BO17" s="233">
        <v>90</v>
      </c>
      <c r="BP17" s="233"/>
      <c r="BQ17" s="233"/>
      <c r="BR17" s="14" t="s">
        <v>608</v>
      </c>
      <c r="BS17" s="14"/>
      <c r="BT17" s="14" t="s">
        <v>635</v>
      </c>
      <c r="BU17" s="14"/>
      <c r="BV17" s="14"/>
      <c r="BW17" s="14"/>
      <c r="BX17" s="14"/>
      <c r="BY17" s="14"/>
      <c r="BZ17" s="14"/>
    </row>
    <row r="18" spans="2:78">
      <c r="D18" s="63" t="s">
        <v>132</v>
      </c>
      <c r="E18" s="64"/>
      <c r="F18" s="64"/>
      <c r="G18" s="64"/>
      <c r="H18" s="64"/>
      <c r="I18" s="64"/>
      <c r="J18" s="64" t="s">
        <v>11</v>
      </c>
      <c r="K18" s="64"/>
      <c r="L18" s="65" t="s">
        <v>128</v>
      </c>
      <c r="M18" s="65"/>
      <c r="N18" s="65"/>
      <c r="O18" s="65"/>
      <c r="P18" s="65"/>
      <c r="Q18" s="65"/>
      <c r="R18" s="65"/>
      <c r="S18" s="66" t="s">
        <v>11</v>
      </c>
      <c r="T18" s="66"/>
      <c r="U18" s="66"/>
      <c r="V18" s="66" t="s">
        <v>11</v>
      </c>
      <c r="W18" s="66"/>
      <c r="X18" s="66"/>
      <c r="Y18" s="66">
        <v>0.15</v>
      </c>
      <c r="Z18" s="66"/>
      <c r="AA18" s="66"/>
      <c r="AB18" s="66">
        <v>0.15</v>
      </c>
      <c r="AC18" s="66"/>
      <c r="AD18" s="66"/>
      <c r="AE18" s="66">
        <v>0.15</v>
      </c>
      <c r="AF18" s="66"/>
      <c r="AG18" s="66"/>
      <c r="AH18" s="66">
        <v>0.15</v>
      </c>
      <c r="AI18" s="66"/>
      <c r="AJ18" s="67"/>
      <c r="AM18" s="201"/>
      <c r="AN18" s="202"/>
      <c r="AO18" s="203"/>
      <c r="AP18" s="5">
        <v>5</v>
      </c>
      <c r="AQ18" s="96" t="s">
        <v>63</v>
      </c>
      <c r="AR18" s="97"/>
      <c r="AS18" s="97"/>
      <c r="AT18" s="97"/>
      <c r="AU18" s="97"/>
      <c r="AV18" s="97"/>
      <c r="AW18" s="98"/>
      <c r="AX18" s="153">
        <v>3.7999999999999999E-2</v>
      </c>
      <c r="AY18" s="154"/>
      <c r="AZ18" s="155"/>
      <c r="BC18" s="14" t="s">
        <v>634</v>
      </c>
      <c r="BD18" s="14"/>
      <c r="BE18" s="14"/>
      <c r="BF18" s="14"/>
      <c r="BG18" s="14"/>
      <c r="BH18" s="14"/>
      <c r="BI18" s="14"/>
      <c r="BJ18" s="14"/>
      <c r="BK18" s="14"/>
      <c r="BL18" s="14"/>
      <c r="BM18" s="14"/>
      <c r="BN18" s="14"/>
      <c r="BO18" s="234">
        <f>BO12-BO17</f>
        <v>820</v>
      </c>
      <c r="BP18" s="234"/>
      <c r="BQ18" s="234"/>
      <c r="BR18" s="14" t="s">
        <v>608</v>
      </c>
      <c r="BS18" s="14"/>
      <c r="BT18" s="14"/>
      <c r="BU18" s="14"/>
      <c r="BV18" s="14"/>
      <c r="BW18" s="14"/>
      <c r="BX18" s="14"/>
      <c r="BY18" s="14"/>
      <c r="BZ18" s="14"/>
    </row>
    <row r="19" spans="2:78">
      <c r="D19" s="19" t="s">
        <v>116</v>
      </c>
      <c r="E19" s="64" t="s">
        <v>134</v>
      </c>
      <c r="F19" s="64"/>
      <c r="G19" s="64"/>
      <c r="H19" s="64"/>
      <c r="I19" s="64"/>
      <c r="J19" s="68"/>
      <c r="K19" s="68"/>
      <c r="L19" s="65" t="str">
        <f t="shared" ref="L19:L24" si="0">IF(J19=0,"",LOOKUP(J19,$AP$14:$AP$93,$AQ$14:$AQ$93))</f>
        <v/>
      </c>
      <c r="M19" s="65"/>
      <c r="N19" s="65"/>
      <c r="O19" s="65"/>
      <c r="P19" s="65"/>
      <c r="Q19" s="65"/>
      <c r="R19" s="65"/>
      <c r="S19" s="69"/>
      <c r="T19" s="69"/>
      <c r="U19" s="69"/>
      <c r="V19" s="70" t="str">
        <f>IF(J19=0,"-",LOOKUP(J19,$AP$14:$AP$93,$AX$14:$AX$93))</f>
        <v>-</v>
      </c>
      <c r="W19" s="70"/>
      <c r="X19" s="70"/>
      <c r="Y19" s="66" t="str">
        <f>IF($J19=0,"-",($S19/1000)/$V19)</f>
        <v>-</v>
      </c>
      <c r="Z19" s="66"/>
      <c r="AA19" s="66"/>
      <c r="AB19" s="66" t="str">
        <f t="shared" ref="AB19:AB20" si="1">IF($J19=0,"-",($S19/1000)/$V19)</f>
        <v>-</v>
      </c>
      <c r="AC19" s="66"/>
      <c r="AD19" s="66"/>
      <c r="AE19" s="66" t="str">
        <f t="shared" ref="AE19:AE20" si="2">IF($J19=0,"-",($S19/1000)/$V19)</f>
        <v>-</v>
      </c>
      <c r="AF19" s="66"/>
      <c r="AG19" s="66"/>
      <c r="AH19" s="66" t="str">
        <f t="shared" ref="AH19:AH20" si="3">IF($J19=0,"-",($S19/1000)/$V19)</f>
        <v>-</v>
      </c>
      <c r="AI19" s="66"/>
      <c r="AJ19" s="67"/>
      <c r="AM19" s="201"/>
      <c r="AN19" s="202"/>
      <c r="AO19" s="203"/>
      <c r="AP19" s="5">
        <v>6</v>
      </c>
      <c r="AQ19" s="96" t="s">
        <v>65</v>
      </c>
      <c r="AR19" s="97"/>
      <c r="AS19" s="97"/>
      <c r="AT19" s="97"/>
      <c r="AU19" s="97"/>
      <c r="AV19" s="97"/>
      <c r="AW19" s="98"/>
      <c r="AX19" s="153">
        <v>3.5999999999999997E-2</v>
      </c>
      <c r="AY19" s="154"/>
      <c r="AZ19" s="155"/>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row>
    <row r="20" spans="2:78">
      <c r="D20" s="19" t="s">
        <v>117</v>
      </c>
      <c r="E20" s="64" t="s">
        <v>135</v>
      </c>
      <c r="F20" s="64"/>
      <c r="G20" s="64"/>
      <c r="H20" s="64"/>
      <c r="I20" s="64"/>
      <c r="J20" s="68"/>
      <c r="K20" s="68"/>
      <c r="L20" s="65" t="str">
        <f t="shared" si="0"/>
        <v/>
      </c>
      <c r="M20" s="65"/>
      <c r="N20" s="65"/>
      <c r="O20" s="65"/>
      <c r="P20" s="65"/>
      <c r="Q20" s="65"/>
      <c r="R20" s="65"/>
      <c r="S20" s="69"/>
      <c r="T20" s="69"/>
      <c r="U20" s="69"/>
      <c r="V20" s="70" t="str">
        <f>IF(J20=0,"-",LOOKUP(J20,$AP$14:$AP$93,$AX$14:$AX$93))</f>
        <v>-</v>
      </c>
      <c r="W20" s="70"/>
      <c r="X20" s="70"/>
      <c r="Y20" s="66" t="str">
        <f>IF($J20=0,"-",($S20/1000)/$V20)</f>
        <v>-</v>
      </c>
      <c r="Z20" s="66"/>
      <c r="AA20" s="66"/>
      <c r="AB20" s="66" t="str">
        <f t="shared" si="1"/>
        <v>-</v>
      </c>
      <c r="AC20" s="66"/>
      <c r="AD20" s="66"/>
      <c r="AE20" s="66" t="str">
        <f t="shared" si="2"/>
        <v>-</v>
      </c>
      <c r="AF20" s="66"/>
      <c r="AG20" s="66"/>
      <c r="AH20" s="66" t="str">
        <f t="shared" si="3"/>
        <v>-</v>
      </c>
      <c r="AI20" s="66"/>
      <c r="AJ20" s="67"/>
      <c r="AM20" s="201"/>
      <c r="AN20" s="202"/>
      <c r="AO20" s="203"/>
      <c r="AP20" s="5">
        <v>7</v>
      </c>
      <c r="AQ20" s="96" t="s">
        <v>68</v>
      </c>
      <c r="AR20" s="97"/>
      <c r="AS20" s="97"/>
      <c r="AT20" s="97"/>
      <c r="AU20" s="97"/>
      <c r="AV20" s="97"/>
      <c r="AW20" s="98"/>
      <c r="AX20" s="153">
        <v>3.5000000000000003E-2</v>
      </c>
      <c r="AY20" s="154"/>
      <c r="AZ20" s="155"/>
      <c r="BC20" s="14" t="s">
        <v>636</v>
      </c>
      <c r="BD20" s="14"/>
      <c r="BE20" s="14"/>
      <c r="BF20" s="14"/>
      <c r="BG20" s="14"/>
      <c r="BH20" s="14"/>
      <c r="BI20" s="14"/>
      <c r="BJ20" s="14"/>
      <c r="BK20" s="14"/>
      <c r="BL20" s="14"/>
      <c r="BM20" s="14"/>
      <c r="BN20" s="14"/>
      <c r="BO20" s="14"/>
      <c r="BP20" s="14"/>
      <c r="BQ20" s="14"/>
      <c r="BR20" s="14"/>
      <c r="BS20" s="14"/>
      <c r="BT20" s="14"/>
      <c r="BU20" s="14"/>
      <c r="BV20" s="14"/>
      <c r="BW20" s="14"/>
      <c r="BX20" s="14"/>
      <c r="BY20" s="14"/>
      <c r="BZ20" s="14"/>
    </row>
    <row r="21" spans="2:78">
      <c r="D21" s="63" t="s">
        <v>174</v>
      </c>
      <c r="E21" s="64" t="s">
        <v>175</v>
      </c>
      <c r="F21" s="64"/>
      <c r="G21" s="64" t="s">
        <v>131</v>
      </c>
      <c r="H21" s="64"/>
      <c r="I21" s="64"/>
      <c r="J21" s="68"/>
      <c r="K21" s="68"/>
      <c r="L21" s="65" t="str">
        <f t="shared" si="0"/>
        <v/>
      </c>
      <c r="M21" s="65"/>
      <c r="N21" s="65"/>
      <c r="O21" s="65"/>
      <c r="P21" s="65"/>
      <c r="Q21" s="65"/>
      <c r="R21" s="65"/>
      <c r="S21" s="69"/>
      <c r="T21" s="69"/>
      <c r="U21" s="69"/>
      <c r="V21" s="70" t="str">
        <f t="shared" ref="V21:V24" si="4">IF(J21=0,"-",LOOKUP(J21,$AP$14:$AP$93,$AX$14:$AX$93))</f>
        <v>-</v>
      </c>
      <c r="W21" s="70"/>
      <c r="X21" s="70"/>
      <c r="Y21" s="66" t="s">
        <v>11</v>
      </c>
      <c r="Z21" s="66"/>
      <c r="AA21" s="66"/>
      <c r="AB21" s="66" t="s">
        <v>11</v>
      </c>
      <c r="AC21" s="66"/>
      <c r="AD21" s="66"/>
      <c r="AE21" s="66" t="str">
        <f>IF($J21=0,"-",($S21/1000)/$V21)</f>
        <v>-</v>
      </c>
      <c r="AF21" s="66"/>
      <c r="AG21" s="66"/>
      <c r="AH21" s="66" t="str">
        <f>IF($J21=0,"-",($S21/1000)/$V21)</f>
        <v>-</v>
      </c>
      <c r="AI21" s="66"/>
      <c r="AJ21" s="67"/>
      <c r="AM21" s="201"/>
      <c r="AN21" s="202"/>
      <c r="AO21" s="203"/>
      <c r="AP21" s="5">
        <v>8</v>
      </c>
      <c r="AQ21" s="96" t="s">
        <v>70</v>
      </c>
      <c r="AR21" s="97"/>
      <c r="AS21" s="97"/>
      <c r="AT21" s="97"/>
      <c r="AU21" s="97"/>
      <c r="AV21" s="97"/>
      <c r="AW21" s="98"/>
      <c r="AX21" s="153">
        <v>3.4000000000000002E-2</v>
      </c>
      <c r="AY21" s="154"/>
      <c r="AZ21" s="155"/>
      <c r="BC21" s="14"/>
      <c r="BD21" s="234">
        <f>IF(BO14&lt;BO17,BO12-BO17,BO15)</f>
        <v>790</v>
      </c>
      <c r="BE21" s="234"/>
      <c r="BF21" s="234"/>
      <c r="BG21" s="22" t="s">
        <v>616</v>
      </c>
      <c r="BH21" s="236">
        <f>BO12</f>
        <v>910</v>
      </c>
      <c r="BI21" s="237"/>
      <c r="BJ21" s="237"/>
      <c r="BK21" s="22" t="s">
        <v>617</v>
      </c>
      <c r="BL21" s="238">
        <f>BD21/BH21</f>
        <v>0.86813186813186816</v>
      </c>
      <c r="BM21" s="238"/>
      <c r="BN21" s="238"/>
      <c r="BO21" s="14"/>
      <c r="BP21" s="14"/>
      <c r="BQ21" s="14"/>
      <c r="BR21" s="14"/>
      <c r="BS21" s="14"/>
      <c r="BT21" s="14"/>
      <c r="BU21" s="14"/>
      <c r="BV21" s="14"/>
      <c r="BW21" s="14"/>
      <c r="BX21" s="14"/>
      <c r="BY21" s="14"/>
      <c r="BZ21" s="14"/>
    </row>
    <row r="22" spans="2:78">
      <c r="D22" s="63"/>
      <c r="E22" s="64"/>
      <c r="F22" s="64"/>
      <c r="G22" s="64" t="s">
        <v>130</v>
      </c>
      <c r="H22" s="64"/>
      <c r="I22" s="64"/>
      <c r="J22" s="68"/>
      <c r="K22" s="68"/>
      <c r="L22" s="65" t="str">
        <f t="shared" si="0"/>
        <v/>
      </c>
      <c r="M22" s="65"/>
      <c r="N22" s="65"/>
      <c r="O22" s="65"/>
      <c r="P22" s="65"/>
      <c r="Q22" s="65"/>
      <c r="R22" s="65"/>
      <c r="S22" s="69"/>
      <c r="T22" s="69"/>
      <c r="U22" s="69"/>
      <c r="V22" s="70" t="str">
        <f t="shared" si="4"/>
        <v>-</v>
      </c>
      <c r="W22" s="70"/>
      <c r="X22" s="70"/>
      <c r="Y22" s="66" t="str">
        <f>IF($J22=0,"-",($S22/1000)/$V22)</f>
        <v>-</v>
      </c>
      <c r="Z22" s="66"/>
      <c r="AA22" s="66"/>
      <c r="AB22" s="66" t="str">
        <f>IF($J22=0,"-",($S22/1000)/$V22)</f>
        <v>-</v>
      </c>
      <c r="AC22" s="66"/>
      <c r="AD22" s="66"/>
      <c r="AE22" s="66" t="s">
        <v>11</v>
      </c>
      <c r="AF22" s="66"/>
      <c r="AG22" s="66"/>
      <c r="AH22" s="66" t="s">
        <v>11</v>
      </c>
      <c r="AI22" s="66"/>
      <c r="AJ22" s="67"/>
      <c r="AM22" s="201"/>
      <c r="AN22" s="202"/>
      <c r="AO22" s="203"/>
      <c r="AP22" s="5">
        <v>9</v>
      </c>
      <c r="AQ22" s="96" t="s">
        <v>72</v>
      </c>
      <c r="AR22" s="97"/>
      <c r="AS22" s="97"/>
      <c r="AT22" s="97"/>
      <c r="AU22" s="97"/>
      <c r="AV22" s="97"/>
      <c r="AW22" s="98"/>
      <c r="AX22" s="153">
        <v>3.5999999999999997E-2</v>
      </c>
      <c r="AY22" s="154"/>
      <c r="AZ22" s="155"/>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row>
    <row r="23" spans="2:78">
      <c r="D23" s="63" t="s">
        <v>119</v>
      </c>
      <c r="E23" s="64" t="s">
        <v>176</v>
      </c>
      <c r="F23" s="64"/>
      <c r="G23" s="64" t="s">
        <v>131</v>
      </c>
      <c r="H23" s="64"/>
      <c r="I23" s="64"/>
      <c r="J23" s="68"/>
      <c r="K23" s="68"/>
      <c r="L23" s="65" t="str">
        <f t="shared" si="0"/>
        <v/>
      </c>
      <c r="M23" s="65"/>
      <c r="N23" s="65"/>
      <c r="O23" s="65"/>
      <c r="P23" s="65"/>
      <c r="Q23" s="65"/>
      <c r="R23" s="65"/>
      <c r="S23" s="69"/>
      <c r="T23" s="69"/>
      <c r="U23" s="69"/>
      <c r="V23" s="70" t="str">
        <f t="shared" si="4"/>
        <v>-</v>
      </c>
      <c r="W23" s="70"/>
      <c r="X23" s="70"/>
      <c r="Y23" s="66" t="s">
        <v>11</v>
      </c>
      <c r="Z23" s="66"/>
      <c r="AA23" s="66"/>
      <c r="AB23" s="66" t="str">
        <f>IF($J23=0,"-",($S23/1000)/$V23)</f>
        <v>-</v>
      </c>
      <c r="AC23" s="66"/>
      <c r="AD23" s="66"/>
      <c r="AE23" s="66" t="s">
        <v>11</v>
      </c>
      <c r="AF23" s="66"/>
      <c r="AG23" s="66"/>
      <c r="AH23" s="66" t="str">
        <f>IF($J23=0,"-",($S23/1000)/$V23)</f>
        <v>-</v>
      </c>
      <c r="AI23" s="66"/>
      <c r="AJ23" s="67"/>
      <c r="AM23" s="201"/>
      <c r="AN23" s="202"/>
      <c r="AO23" s="203"/>
      <c r="AP23" s="5">
        <v>10</v>
      </c>
      <c r="AQ23" s="96" t="s">
        <v>74</v>
      </c>
      <c r="AR23" s="97"/>
      <c r="AS23" s="97"/>
      <c r="AT23" s="97"/>
      <c r="AU23" s="97"/>
      <c r="AV23" s="97"/>
      <c r="AW23" s="98"/>
      <c r="AX23" s="153">
        <v>3.5000000000000003E-2</v>
      </c>
      <c r="AY23" s="154"/>
      <c r="AZ23" s="155"/>
      <c r="BC23" s="14" t="s">
        <v>637</v>
      </c>
      <c r="BD23" s="14"/>
      <c r="BE23" s="14"/>
      <c r="BF23" s="14"/>
      <c r="BG23" s="14"/>
      <c r="BH23" s="14"/>
      <c r="BI23" s="14"/>
      <c r="BJ23" s="14"/>
      <c r="BK23" s="14"/>
      <c r="BL23" s="14"/>
      <c r="BM23" s="14"/>
      <c r="BN23" s="14"/>
      <c r="BO23" s="14"/>
      <c r="BP23" s="14"/>
      <c r="BQ23" s="14"/>
      <c r="BR23" s="14"/>
      <c r="BS23" s="14"/>
      <c r="BT23" s="14"/>
      <c r="BU23" s="14"/>
      <c r="BV23" s="14"/>
      <c r="BW23" s="14"/>
      <c r="BX23" s="14"/>
      <c r="BY23" s="14"/>
      <c r="BZ23" s="14"/>
    </row>
    <row r="24" spans="2:78">
      <c r="D24" s="63"/>
      <c r="E24" s="64"/>
      <c r="F24" s="64"/>
      <c r="G24" s="64" t="s">
        <v>130</v>
      </c>
      <c r="H24" s="64"/>
      <c r="I24" s="64"/>
      <c r="J24" s="68"/>
      <c r="K24" s="68"/>
      <c r="L24" s="65" t="str">
        <f t="shared" si="0"/>
        <v/>
      </c>
      <c r="M24" s="65"/>
      <c r="N24" s="65"/>
      <c r="O24" s="65"/>
      <c r="P24" s="65"/>
      <c r="Q24" s="65"/>
      <c r="R24" s="65"/>
      <c r="S24" s="69"/>
      <c r="T24" s="69"/>
      <c r="U24" s="69"/>
      <c r="V24" s="70" t="str">
        <f t="shared" si="4"/>
        <v>-</v>
      </c>
      <c r="W24" s="70"/>
      <c r="X24" s="70"/>
      <c r="Y24" s="66" t="str">
        <f>IF($J24=0,"-",($S24/1000)/$V24)</f>
        <v>-</v>
      </c>
      <c r="Z24" s="66"/>
      <c r="AA24" s="66"/>
      <c r="AB24" s="66" t="s">
        <v>11</v>
      </c>
      <c r="AC24" s="66"/>
      <c r="AD24" s="66"/>
      <c r="AE24" s="66" t="str">
        <f>IF($J24=0,"-",($S24/1000)/$V24)</f>
        <v>-</v>
      </c>
      <c r="AF24" s="66"/>
      <c r="AG24" s="66"/>
      <c r="AH24" s="66" t="s">
        <v>11</v>
      </c>
      <c r="AI24" s="66"/>
      <c r="AJ24" s="67"/>
      <c r="AM24" s="201"/>
      <c r="AN24" s="202"/>
      <c r="AO24" s="203"/>
      <c r="AP24" s="5">
        <v>11</v>
      </c>
      <c r="AQ24" s="96" t="s">
        <v>76</v>
      </c>
      <c r="AR24" s="97"/>
      <c r="AS24" s="97"/>
      <c r="AT24" s="97"/>
      <c r="AU24" s="97"/>
      <c r="AV24" s="97"/>
      <c r="AW24" s="98"/>
      <c r="AX24" s="153">
        <v>3.4000000000000002E-2</v>
      </c>
      <c r="AY24" s="154"/>
      <c r="AZ24" s="155"/>
      <c r="BC24" s="14"/>
      <c r="BD24" s="236">
        <f>IF(BO14&gt;BO17,BO14-BO17,0)</f>
        <v>30</v>
      </c>
      <c r="BE24" s="236"/>
      <c r="BF24" s="236"/>
      <c r="BG24" s="22" t="s">
        <v>616</v>
      </c>
      <c r="BH24" s="236">
        <f>BO12</f>
        <v>910</v>
      </c>
      <c r="BI24" s="237"/>
      <c r="BJ24" s="237"/>
      <c r="BK24" s="22" t="s">
        <v>617</v>
      </c>
      <c r="BL24" s="238">
        <f>BD24/BH24</f>
        <v>3.2967032967032968E-2</v>
      </c>
      <c r="BM24" s="238"/>
      <c r="BN24" s="238"/>
      <c r="BO24" s="14"/>
      <c r="BP24" s="14"/>
      <c r="BQ24" s="14"/>
      <c r="BR24" s="14"/>
      <c r="BS24" s="14"/>
      <c r="BT24" s="14"/>
      <c r="BU24" s="14"/>
      <c r="BV24" s="14"/>
      <c r="BW24" s="14"/>
      <c r="BX24" s="14"/>
      <c r="BY24" s="14"/>
      <c r="BZ24" s="14"/>
    </row>
    <row r="25" spans="2:78">
      <c r="D25" s="63" t="s">
        <v>133</v>
      </c>
      <c r="E25" s="64"/>
      <c r="F25" s="64"/>
      <c r="G25" s="64"/>
      <c r="H25" s="64"/>
      <c r="I25" s="64"/>
      <c r="J25" s="64" t="s">
        <v>11</v>
      </c>
      <c r="K25" s="64"/>
      <c r="L25" s="65" t="s">
        <v>129</v>
      </c>
      <c r="M25" s="65"/>
      <c r="N25" s="65"/>
      <c r="O25" s="65"/>
      <c r="P25" s="65"/>
      <c r="Q25" s="65"/>
      <c r="R25" s="65"/>
      <c r="S25" s="66" t="s">
        <v>11</v>
      </c>
      <c r="T25" s="66"/>
      <c r="U25" s="66"/>
      <c r="V25" s="66" t="s">
        <v>11</v>
      </c>
      <c r="W25" s="66"/>
      <c r="X25" s="66"/>
      <c r="Y25" s="66">
        <v>0.15</v>
      </c>
      <c r="Z25" s="66"/>
      <c r="AA25" s="66"/>
      <c r="AB25" s="66">
        <v>0.15</v>
      </c>
      <c r="AC25" s="66"/>
      <c r="AD25" s="66"/>
      <c r="AE25" s="66">
        <v>0.15</v>
      </c>
      <c r="AF25" s="66"/>
      <c r="AG25" s="66"/>
      <c r="AH25" s="66">
        <v>0.15</v>
      </c>
      <c r="AI25" s="66"/>
      <c r="AJ25" s="67"/>
      <c r="AM25" s="201"/>
      <c r="AN25" s="202"/>
      <c r="AO25" s="203"/>
      <c r="AP25" s="5">
        <v>12</v>
      </c>
      <c r="AQ25" s="96" t="s">
        <v>78</v>
      </c>
      <c r="AR25" s="97"/>
      <c r="AS25" s="97"/>
      <c r="AT25" s="97"/>
      <c r="AU25" s="97"/>
      <c r="AV25" s="97"/>
      <c r="AW25" s="98"/>
      <c r="AX25" s="153">
        <v>3.3000000000000002E-2</v>
      </c>
      <c r="AY25" s="154"/>
      <c r="AZ25" s="155"/>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row>
    <row r="26" spans="2:78">
      <c r="D26" s="59" t="s">
        <v>155</v>
      </c>
      <c r="E26" s="60"/>
      <c r="F26" s="60"/>
      <c r="G26" s="60"/>
      <c r="H26" s="60"/>
      <c r="I26" s="60"/>
      <c r="J26" s="60"/>
      <c r="K26" s="60"/>
      <c r="L26" s="60"/>
      <c r="M26" s="60"/>
      <c r="N26" s="60"/>
      <c r="O26" s="60"/>
      <c r="P26" s="60"/>
      <c r="Q26" s="60"/>
      <c r="R26" s="60"/>
      <c r="S26" s="60"/>
      <c r="T26" s="60"/>
      <c r="U26" s="60"/>
      <c r="V26" s="60"/>
      <c r="W26" s="60"/>
      <c r="X26" s="60"/>
      <c r="Y26" s="61">
        <f>SUM(Y18:AA25)</f>
        <v>0.3</v>
      </c>
      <c r="Z26" s="61"/>
      <c r="AA26" s="61"/>
      <c r="AB26" s="61">
        <f>SUM(AB18:AD25)</f>
        <v>0.3</v>
      </c>
      <c r="AC26" s="61"/>
      <c r="AD26" s="61"/>
      <c r="AE26" s="61">
        <f>SUM(AE18:AG25)</f>
        <v>0.3</v>
      </c>
      <c r="AF26" s="61"/>
      <c r="AG26" s="61"/>
      <c r="AH26" s="61">
        <f>SUM(AH18:AJ25)</f>
        <v>0.3</v>
      </c>
      <c r="AI26" s="61"/>
      <c r="AJ26" s="62"/>
      <c r="AM26" s="201"/>
      <c r="AN26" s="202"/>
      <c r="AO26" s="203"/>
      <c r="AP26" s="5">
        <v>13</v>
      </c>
      <c r="AQ26" s="96" t="s">
        <v>80</v>
      </c>
      <c r="AR26" s="97"/>
      <c r="AS26" s="97"/>
      <c r="AT26" s="97"/>
      <c r="AU26" s="97"/>
      <c r="AV26" s="97"/>
      <c r="AW26" s="98"/>
      <c r="AX26" s="153">
        <v>5.1999999999999998E-2</v>
      </c>
      <c r="AY26" s="154"/>
      <c r="AZ26" s="155"/>
      <c r="BC26" s="14" t="s">
        <v>638</v>
      </c>
      <c r="BD26" s="14"/>
      <c r="BE26" s="14"/>
      <c r="BF26" s="14"/>
      <c r="BG26" s="14"/>
      <c r="BH26" s="14"/>
      <c r="BI26" s="14"/>
      <c r="BJ26" s="14"/>
      <c r="BK26" s="14"/>
      <c r="BL26" s="14"/>
      <c r="BM26" s="14"/>
      <c r="BN26" s="14"/>
      <c r="BO26" s="14"/>
      <c r="BP26" s="14"/>
      <c r="BQ26" s="14"/>
      <c r="BR26" s="14"/>
      <c r="BS26" s="14"/>
      <c r="BT26" s="14"/>
      <c r="BU26" s="14"/>
      <c r="BV26" s="14"/>
      <c r="BW26" s="14"/>
      <c r="BX26" s="14"/>
      <c r="BY26" s="14"/>
      <c r="BZ26" s="14"/>
    </row>
    <row r="27" spans="2:78">
      <c r="D27" s="59" t="s">
        <v>156</v>
      </c>
      <c r="E27" s="60"/>
      <c r="F27" s="60"/>
      <c r="G27" s="60"/>
      <c r="H27" s="60"/>
      <c r="I27" s="60"/>
      <c r="J27" s="60"/>
      <c r="K27" s="60"/>
      <c r="L27" s="60"/>
      <c r="M27" s="60"/>
      <c r="N27" s="60"/>
      <c r="O27" s="60"/>
      <c r="P27" s="60"/>
      <c r="Q27" s="60"/>
      <c r="R27" s="60"/>
      <c r="S27" s="60"/>
      <c r="T27" s="60"/>
      <c r="U27" s="60"/>
      <c r="V27" s="60"/>
      <c r="W27" s="60"/>
      <c r="X27" s="60"/>
      <c r="Y27" s="61">
        <f>1/Y26</f>
        <v>3.3333333333333335</v>
      </c>
      <c r="Z27" s="61"/>
      <c r="AA27" s="61"/>
      <c r="AB27" s="61">
        <f t="shared" ref="AB27" si="5">1/AB26</f>
        <v>3.3333333333333335</v>
      </c>
      <c r="AC27" s="61"/>
      <c r="AD27" s="61"/>
      <c r="AE27" s="61">
        <f t="shared" ref="AE27" si="6">1/AE26</f>
        <v>3.3333333333333335</v>
      </c>
      <c r="AF27" s="61"/>
      <c r="AG27" s="61"/>
      <c r="AH27" s="61">
        <f t="shared" ref="AH27" si="7">1/AH26</f>
        <v>3.3333333333333335</v>
      </c>
      <c r="AI27" s="61"/>
      <c r="AJ27" s="62"/>
      <c r="AM27" s="201"/>
      <c r="AN27" s="202"/>
      <c r="AO27" s="203"/>
      <c r="AP27" s="9">
        <v>14</v>
      </c>
      <c r="AQ27" s="108" t="s">
        <v>82</v>
      </c>
      <c r="AR27" s="109"/>
      <c r="AS27" s="109"/>
      <c r="AT27" s="109"/>
      <c r="AU27" s="109"/>
      <c r="AV27" s="109"/>
      <c r="AW27" s="110"/>
      <c r="AX27" s="183">
        <v>0.04</v>
      </c>
      <c r="AY27" s="184"/>
      <c r="AZ27" s="185"/>
      <c r="BC27" s="14"/>
      <c r="BD27" s="236">
        <f>IF(BO14&lt;BO17,BO17-BO14,0)</f>
        <v>0</v>
      </c>
      <c r="BE27" s="236"/>
      <c r="BF27" s="236"/>
      <c r="BG27" s="22" t="s">
        <v>616</v>
      </c>
      <c r="BH27" s="236">
        <f>BO12</f>
        <v>910</v>
      </c>
      <c r="BI27" s="237"/>
      <c r="BJ27" s="237"/>
      <c r="BK27" s="22" t="s">
        <v>617</v>
      </c>
      <c r="BL27" s="238">
        <f>BD27/BH27</f>
        <v>0</v>
      </c>
      <c r="BM27" s="238"/>
      <c r="BN27" s="238"/>
      <c r="BO27" s="14"/>
      <c r="BP27" s="14"/>
      <c r="BQ27" s="14"/>
      <c r="BR27" s="14"/>
      <c r="BS27" s="14"/>
      <c r="BT27" s="14"/>
      <c r="BU27" s="14"/>
      <c r="BV27" s="14"/>
      <c r="BW27" s="14"/>
      <c r="BX27" s="14"/>
      <c r="BY27" s="14"/>
      <c r="BZ27" s="14"/>
    </row>
    <row r="28" spans="2:78" ht="18" thickBot="1">
      <c r="D28" s="48" t="s">
        <v>157</v>
      </c>
      <c r="E28" s="49"/>
      <c r="F28" s="49"/>
      <c r="G28" s="49"/>
      <c r="H28" s="49"/>
      <c r="I28" s="49"/>
      <c r="J28" s="49"/>
      <c r="K28" s="49"/>
      <c r="L28" s="49"/>
      <c r="M28" s="49"/>
      <c r="N28" s="49"/>
      <c r="O28" s="49"/>
      <c r="P28" s="49"/>
      <c r="Q28" s="49"/>
      <c r="R28" s="49"/>
      <c r="S28" s="49"/>
      <c r="T28" s="49"/>
      <c r="U28" s="49"/>
      <c r="V28" s="49"/>
      <c r="W28" s="49"/>
      <c r="X28" s="49"/>
      <c r="Y28" s="50">
        <f>BL21</f>
        <v>0.86813186813186816</v>
      </c>
      <c r="Z28" s="50"/>
      <c r="AA28" s="50"/>
      <c r="AB28" s="50">
        <f>BL24</f>
        <v>3.2967032967032968E-2</v>
      </c>
      <c r="AC28" s="50"/>
      <c r="AD28" s="50"/>
      <c r="AE28" s="50">
        <f>BL27</f>
        <v>0</v>
      </c>
      <c r="AF28" s="50"/>
      <c r="AG28" s="50"/>
      <c r="AH28" s="50">
        <f>BL30</f>
        <v>9.8901098901098897E-2</v>
      </c>
      <c r="AI28" s="50"/>
      <c r="AJ28" s="51"/>
      <c r="AM28" s="201"/>
      <c r="AN28" s="202"/>
      <c r="AO28" s="203"/>
      <c r="AP28" s="4">
        <v>15</v>
      </c>
      <c r="AQ28" s="111" t="s">
        <v>84</v>
      </c>
      <c r="AR28" s="112"/>
      <c r="AS28" s="112"/>
      <c r="AT28" s="112"/>
      <c r="AU28" s="112"/>
      <c r="AV28" s="112"/>
      <c r="AW28" s="113"/>
      <c r="AX28" s="171">
        <v>3.7999999999999999E-2</v>
      </c>
      <c r="AY28" s="172"/>
      <c r="AZ28" s="173"/>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row>
    <row r="29" spans="2:78" ht="18" thickBot="1">
      <c r="D29" s="52" t="s">
        <v>143</v>
      </c>
      <c r="E29" s="52"/>
      <c r="F29" s="52"/>
      <c r="G29" s="52"/>
      <c r="H29" s="52"/>
      <c r="I29" s="52"/>
      <c r="J29" s="52"/>
      <c r="K29" s="52"/>
      <c r="L29" s="52"/>
      <c r="M29" s="52"/>
      <c r="N29" s="52"/>
      <c r="O29" s="52"/>
      <c r="P29" s="52"/>
      <c r="Q29" s="52"/>
      <c r="R29" s="52"/>
      <c r="S29" s="52"/>
      <c r="T29" s="52"/>
      <c r="U29" s="52"/>
      <c r="V29" s="52"/>
      <c r="W29" s="52"/>
      <c r="X29" s="53"/>
      <c r="Y29" s="54">
        <f>Y27*Y28+AB27*AB28+AE27*AE28+AH27*AH28</f>
        <v>3.3333333333333339</v>
      </c>
      <c r="Z29" s="55"/>
      <c r="AA29" s="55"/>
      <c r="AB29" s="55"/>
      <c r="AC29" s="55"/>
      <c r="AD29" s="55"/>
      <c r="AE29" s="55"/>
      <c r="AF29" s="55"/>
      <c r="AG29" s="55"/>
      <c r="AH29" s="55"/>
      <c r="AI29" s="55"/>
      <c r="AJ29" s="55"/>
      <c r="AM29" s="201"/>
      <c r="AN29" s="202"/>
      <c r="AO29" s="203"/>
      <c r="AP29" s="5">
        <v>16</v>
      </c>
      <c r="AQ29" s="132" t="s">
        <v>85</v>
      </c>
      <c r="AR29" s="133"/>
      <c r="AS29" s="133"/>
      <c r="AT29" s="133"/>
      <c r="AU29" s="133"/>
      <c r="AV29" s="133"/>
      <c r="AW29" s="134"/>
      <c r="AX29" s="156">
        <v>4.2999999999999997E-2</v>
      </c>
      <c r="AY29" s="157"/>
      <c r="AZ29" s="158"/>
      <c r="BC29" s="14" t="s">
        <v>639</v>
      </c>
      <c r="BD29" s="14"/>
      <c r="BE29" s="14"/>
      <c r="BF29" s="14"/>
      <c r="BG29" s="14"/>
      <c r="BH29" s="14"/>
      <c r="BI29" s="14"/>
      <c r="BJ29" s="14"/>
      <c r="BK29" s="14"/>
      <c r="BL29" s="14"/>
      <c r="BM29" s="14"/>
      <c r="BN29" s="14"/>
      <c r="BO29" s="14"/>
      <c r="BP29" s="14"/>
      <c r="BQ29" s="14"/>
      <c r="BR29" s="14"/>
      <c r="BS29" s="14"/>
      <c r="BT29" s="14"/>
      <c r="BU29" s="14"/>
      <c r="BV29" s="14"/>
      <c r="BW29" s="14"/>
      <c r="BX29" s="14"/>
      <c r="BY29" s="14"/>
      <c r="BZ29" s="14"/>
    </row>
    <row r="30" spans="2:78">
      <c r="AM30" s="201"/>
      <c r="AN30" s="202"/>
      <c r="AO30" s="203"/>
      <c r="AP30" s="5">
        <v>17</v>
      </c>
      <c r="AQ30" s="135" t="s">
        <v>86</v>
      </c>
      <c r="AR30" s="136"/>
      <c r="AS30" s="136"/>
      <c r="AT30" s="136"/>
      <c r="AU30" s="136"/>
      <c r="AV30" s="136"/>
      <c r="AW30" s="137"/>
      <c r="AX30" s="153">
        <v>0.04</v>
      </c>
      <c r="AY30" s="154"/>
      <c r="AZ30" s="155"/>
      <c r="BC30" s="14"/>
      <c r="BD30" s="236">
        <f>IF(BO14&gt;BO17,BO14-BD24,BO17-BD27)</f>
        <v>90</v>
      </c>
      <c r="BE30" s="236"/>
      <c r="BF30" s="236"/>
      <c r="BG30" s="22" t="s">
        <v>616</v>
      </c>
      <c r="BH30" s="236">
        <f>BO12</f>
        <v>910</v>
      </c>
      <c r="BI30" s="237"/>
      <c r="BJ30" s="237"/>
      <c r="BK30" s="22" t="s">
        <v>617</v>
      </c>
      <c r="BL30" s="238">
        <f>BD30/BH30</f>
        <v>9.8901098901098897E-2</v>
      </c>
      <c r="BM30" s="238"/>
      <c r="BN30" s="238"/>
      <c r="BO30" s="14"/>
      <c r="BP30" s="14"/>
      <c r="BQ30" s="18"/>
      <c r="BR30" s="18"/>
      <c r="BS30" s="18"/>
      <c r="BT30" s="18"/>
      <c r="BU30" s="14"/>
      <c r="BV30" s="14"/>
      <c r="BW30" s="14"/>
      <c r="BX30" s="14"/>
      <c r="BY30" s="14"/>
      <c r="BZ30" s="14"/>
    </row>
    <row r="31" spans="2:78" ht="18" thickBot="1">
      <c r="AM31" s="201"/>
      <c r="AN31" s="202"/>
      <c r="AO31" s="203"/>
      <c r="AP31" s="9">
        <v>18</v>
      </c>
      <c r="AQ31" s="138" t="s">
        <v>87</v>
      </c>
      <c r="AR31" s="139"/>
      <c r="AS31" s="139"/>
      <c r="AT31" s="139"/>
      <c r="AU31" s="139"/>
      <c r="AV31" s="139"/>
      <c r="AW31" s="140"/>
      <c r="AX31" s="183">
        <v>3.7999999999999999E-2</v>
      </c>
      <c r="AY31" s="184"/>
      <c r="AZ31" s="185"/>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row>
    <row r="32" spans="2:78">
      <c r="B32" s="24" t="s">
        <v>225</v>
      </c>
      <c r="D32" s="80" t="s">
        <v>182</v>
      </c>
      <c r="E32" s="81"/>
      <c r="F32" s="81"/>
      <c r="G32" s="81"/>
      <c r="H32" s="81"/>
      <c r="I32" s="81"/>
      <c r="J32" s="81"/>
      <c r="K32" s="81"/>
      <c r="L32" s="81"/>
      <c r="M32" s="81"/>
      <c r="N32" s="81"/>
      <c r="O32" s="81"/>
      <c r="P32" s="81"/>
      <c r="Q32" s="81"/>
      <c r="R32" s="81"/>
      <c r="S32" s="81"/>
      <c r="T32" s="81"/>
      <c r="U32" s="81"/>
      <c r="V32" s="81"/>
      <c r="W32" s="81"/>
      <c r="X32" s="82"/>
      <c r="Y32" s="92" t="s">
        <v>144</v>
      </c>
      <c r="Z32" s="93"/>
      <c r="AA32" s="93"/>
      <c r="AB32" s="93" t="s">
        <v>147</v>
      </c>
      <c r="AC32" s="93"/>
      <c r="AD32" s="93"/>
      <c r="AE32" s="93"/>
      <c r="AF32" s="93"/>
      <c r="AG32" s="93"/>
      <c r="AH32" s="93"/>
      <c r="AI32" s="93"/>
      <c r="AJ32" s="94"/>
      <c r="AM32" s="201"/>
      <c r="AN32" s="202"/>
      <c r="AO32" s="203"/>
      <c r="AP32" s="4">
        <v>19</v>
      </c>
      <c r="AQ32" s="111" t="s">
        <v>88</v>
      </c>
      <c r="AR32" s="112"/>
      <c r="AS32" s="112"/>
      <c r="AT32" s="112"/>
      <c r="AU32" s="112"/>
      <c r="AV32" s="112"/>
      <c r="AW32" s="113"/>
      <c r="AX32" s="171">
        <v>3.7999999999999999E-2</v>
      </c>
      <c r="AY32" s="172"/>
      <c r="AZ32" s="173"/>
      <c r="BB32" s="39" t="s">
        <v>619</v>
      </c>
      <c r="BC32" s="14"/>
      <c r="BD32" s="14"/>
      <c r="BE32" s="14"/>
      <c r="BF32" s="14"/>
      <c r="BG32" s="14"/>
      <c r="BH32" s="14"/>
      <c r="BI32" s="14"/>
      <c r="BJ32" s="14"/>
      <c r="BK32" s="14"/>
      <c r="BL32" s="14" t="s">
        <v>609</v>
      </c>
      <c r="BM32" s="14"/>
      <c r="BN32" s="14"/>
      <c r="BO32" s="235">
        <v>910</v>
      </c>
      <c r="BP32" s="235"/>
      <c r="BQ32" s="235"/>
      <c r="BR32" s="14" t="s">
        <v>608</v>
      </c>
      <c r="BS32" s="14"/>
      <c r="BT32" s="14" t="s">
        <v>610</v>
      </c>
      <c r="BU32" s="14"/>
      <c r="BV32" s="14"/>
      <c r="BW32" s="14"/>
      <c r="BX32" s="14"/>
    </row>
    <row r="33" spans="4:76">
      <c r="D33" s="83"/>
      <c r="E33" s="84"/>
      <c r="F33" s="84"/>
      <c r="G33" s="84"/>
      <c r="H33" s="84"/>
      <c r="I33" s="84"/>
      <c r="J33" s="84"/>
      <c r="K33" s="84"/>
      <c r="L33" s="84"/>
      <c r="M33" s="84"/>
      <c r="N33" s="84"/>
      <c r="O33" s="84"/>
      <c r="P33" s="84"/>
      <c r="Q33" s="84"/>
      <c r="R33" s="84"/>
      <c r="S33" s="84"/>
      <c r="T33" s="84"/>
      <c r="U33" s="84"/>
      <c r="V33" s="84"/>
      <c r="W33" s="84"/>
      <c r="X33" s="85"/>
      <c r="Y33" s="89" t="s">
        <v>177</v>
      </c>
      <c r="Z33" s="73"/>
      <c r="AA33" s="73"/>
      <c r="AB33" s="73" t="s">
        <v>180</v>
      </c>
      <c r="AC33" s="73"/>
      <c r="AD33" s="73"/>
      <c r="AE33" s="73"/>
      <c r="AF33" s="73"/>
      <c r="AG33" s="73"/>
      <c r="AH33" s="73"/>
      <c r="AI33" s="73"/>
      <c r="AJ33" s="90"/>
      <c r="AM33" s="201"/>
      <c r="AN33" s="202"/>
      <c r="AO33" s="203"/>
      <c r="AP33" s="5">
        <v>20</v>
      </c>
      <c r="AQ33" s="96" t="s">
        <v>91</v>
      </c>
      <c r="AR33" s="97"/>
      <c r="AS33" s="97"/>
      <c r="AT33" s="97"/>
      <c r="AU33" s="97"/>
      <c r="AV33" s="97"/>
      <c r="AW33" s="98"/>
      <c r="AX33" s="153">
        <v>4.2000000000000003E-2</v>
      </c>
      <c r="AY33" s="154"/>
      <c r="AZ33" s="155"/>
      <c r="BB33" s="39"/>
      <c r="BC33" s="14"/>
      <c r="BD33" s="14"/>
      <c r="BE33" s="14"/>
      <c r="BF33" s="14"/>
      <c r="BG33" s="14"/>
      <c r="BH33" s="14"/>
      <c r="BI33" s="14"/>
      <c r="BJ33" s="14"/>
      <c r="BK33" s="14"/>
      <c r="BL33" s="14"/>
      <c r="BM33" s="14"/>
      <c r="BN33" s="14"/>
      <c r="BO33" s="14"/>
      <c r="BP33" s="14"/>
      <c r="BQ33" s="14"/>
      <c r="BR33" s="14"/>
      <c r="BS33" s="14"/>
      <c r="BT33" s="14"/>
      <c r="BU33" s="14"/>
      <c r="BV33" s="14"/>
      <c r="BW33" s="14"/>
      <c r="BX33" s="14"/>
    </row>
    <row r="34" spans="4:76" ht="18" thickBot="1">
      <c r="D34" s="86"/>
      <c r="E34" s="87"/>
      <c r="F34" s="87"/>
      <c r="G34" s="87"/>
      <c r="H34" s="87"/>
      <c r="I34" s="87"/>
      <c r="J34" s="87"/>
      <c r="K34" s="87"/>
      <c r="L34" s="87"/>
      <c r="M34" s="87"/>
      <c r="N34" s="87"/>
      <c r="O34" s="87"/>
      <c r="P34" s="87"/>
      <c r="Q34" s="87"/>
      <c r="R34" s="87"/>
      <c r="S34" s="87"/>
      <c r="T34" s="87"/>
      <c r="U34" s="87"/>
      <c r="V34" s="87"/>
      <c r="W34" s="87"/>
      <c r="X34" s="88"/>
      <c r="Y34" s="71"/>
      <c r="Z34" s="72"/>
      <c r="AA34" s="72"/>
      <c r="AB34" s="72"/>
      <c r="AC34" s="72"/>
      <c r="AD34" s="72"/>
      <c r="AE34" s="72"/>
      <c r="AF34" s="72"/>
      <c r="AG34" s="72"/>
      <c r="AH34" s="72"/>
      <c r="AI34" s="72"/>
      <c r="AJ34" s="91"/>
      <c r="AM34" s="201"/>
      <c r="AN34" s="202"/>
      <c r="AO34" s="203"/>
      <c r="AP34" s="5">
        <v>21</v>
      </c>
      <c r="AQ34" s="96" t="s">
        <v>93</v>
      </c>
      <c r="AR34" s="97"/>
      <c r="AS34" s="97"/>
      <c r="AT34" s="97"/>
      <c r="AU34" s="97"/>
      <c r="AV34" s="97"/>
      <c r="AW34" s="98"/>
      <c r="AX34" s="153">
        <v>3.4000000000000002E-2</v>
      </c>
      <c r="AY34" s="154"/>
      <c r="AZ34" s="155"/>
      <c r="BC34" s="14" t="s">
        <v>633</v>
      </c>
      <c r="BD34" s="14"/>
      <c r="BE34" s="14"/>
      <c r="BF34" s="14"/>
      <c r="BG34" s="14"/>
      <c r="BH34" s="14"/>
      <c r="BI34" s="14"/>
      <c r="BJ34" s="14"/>
      <c r="BK34" s="14"/>
      <c r="BL34" s="14"/>
      <c r="BM34" s="14"/>
      <c r="BN34" s="14"/>
      <c r="BO34" s="233">
        <v>90</v>
      </c>
      <c r="BP34" s="233"/>
      <c r="BQ34" s="233"/>
      <c r="BR34" s="14" t="s">
        <v>608</v>
      </c>
      <c r="BS34" s="14"/>
      <c r="BT34" s="14" t="s">
        <v>635</v>
      </c>
      <c r="BU34" s="14"/>
      <c r="BV34" s="14"/>
      <c r="BW34" s="14"/>
      <c r="BX34" s="14"/>
    </row>
    <row r="35" spans="4:76">
      <c r="D35" s="71" t="s">
        <v>125</v>
      </c>
      <c r="E35" s="72"/>
      <c r="F35" s="72"/>
      <c r="G35" s="72"/>
      <c r="H35" s="72"/>
      <c r="I35" s="72"/>
      <c r="J35" s="72" t="s">
        <v>126</v>
      </c>
      <c r="K35" s="72"/>
      <c r="L35" s="72"/>
      <c r="M35" s="72"/>
      <c r="N35" s="72"/>
      <c r="O35" s="72"/>
      <c r="P35" s="72"/>
      <c r="Q35" s="72"/>
      <c r="R35" s="72"/>
      <c r="S35" s="73" t="s">
        <v>138</v>
      </c>
      <c r="T35" s="73"/>
      <c r="U35" s="73"/>
      <c r="V35" s="73" t="s">
        <v>137</v>
      </c>
      <c r="W35" s="73"/>
      <c r="X35" s="73"/>
      <c r="Y35" s="74" t="s">
        <v>48</v>
      </c>
      <c r="Z35" s="74"/>
      <c r="AA35" s="74"/>
      <c r="AB35" s="74" t="s">
        <v>48</v>
      </c>
      <c r="AC35" s="74"/>
      <c r="AD35" s="74"/>
      <c r="AE35" s="74"/>
      <c r="AF35" s="74"/>
      <c r="AG35" s="74"/>
      <c r="AH35" s="74"/>
      <c r="AI35" s="74"/>
      <c r="AJ35" s="75"/>
      <c r="AM35" s="201"/>
      <c r="AN35" s="202"/>
      <c r="AO35" s="203"/>
      <c r="AP35" s="5">
        <v>22</v>
      </c>
      <c r="AQ35" s="96" t="s">
        <v>95</v>
      </c>
      <c r="AR35" s="97"/>
      <c r="AS35" s="97"/>
      <c r="AT35" s="97"/>
      <c r="AU35" s="97"/>
      <c r="AV35" s="97"/>
      <c r="AW35" s="98"/>
      <c r="AX35" s="153">
        <v>3.5999999999999997E-2</v>
      </c>
      <c r="AY35" s="154"/>
      <c r="AZ35" s="155"/>
      <c r="BC35" s="14" t="s">
        <v>634</v>
      </c>
      <c r="BD35" s="14"/>
      <c r="BE35" s="14"/>
      <c r="BF35" s="14"/>
      <c r="BG35" s="14"/>
      <c r="BH35" s="14"/>
      <c r="BI35" s="14"/>
      <c r="BJ35" s="14"/>
      <c r="BK35" s="14"/>
      <c r="BL35" s="14"/>
      <c r="BM35" s="14"/>
      <c r="BN35" s="14"/>
      <c r="BO35" s="234">
        <f>BO32-BO34</f>
        <v>820</v>
      </c>
      <c r="BP35" s="234"/>
      <c r="BQ35" s="234"/>
      <c r="BR35" s="14" t="s">
        <v>608</v>
      </c>
      <c r="BS35" s="14"/>
      <c r="BT35" s="14"/>
      <c r="BU35" s="14"/>
      <c r="BV35" s="14"/>
      <c r="BW35" s="14"/>
      <c r="BX35" s="14"/>
    </row>
    <row r="36" spans="4:76">
      <c r="D36" s="63"/>
      <c r="E36" s="64"/>
      <c r="F36" s="64"/>
      <c r="G36" s="64"/>
      <c r="H36" s="64"/>
      <c r="I36" s="64"/>
      <c r="J36" s="64"/>
      <c r="K36" s="64"/>
      <c r="L36" s="64"/>
      <c r="M36" s="64"/>
      <c r="N36" s="64"/>
      <c r="O36" s="64"/>
      <c r="P36" s="64"/>
      <c r="Q36" s="64"/>
      <c r="R36" s="64"/>
      <c r="S36" s="73" t="s">
        <v>119</v>
      </c>
      <c r="T36" s="73"/>
      <c r="U36" s="73"/>
      <c r="V36" s="73" t="s">
        <v>139</v>
      </c>
      <c r="W36" s="73"/>
      <c r="X36" s="73"/>
      <c r="Y36" s="76" t="s">
        <v>142</v>
      </c>
      <c r="Z36" s="76"/>
      <c r="AA36" s="76"/>
      <c r="AB36" s="76" t="s">
        <v>142</v>
      </c>
      <c r="AC36" s="76"/>
      <c r="AD36" s="76"/>
      <c r="AE36" s="76"/>
      <c r="AF36" s="76"/>
      <c r="AG36" s="76"/>
      <c r="AH36" s="76"/>
      <c r="AI36" s="76"/>
      <c r="AJ36" s="77"/>
      <c r="AM36" s="201"/>
      <c r="AN36" s="202"/>
      <c r="AO36" s="203"/>
      <c r="AP36" s="5">
        <v>23</v>
      </c>
      <c r="AQ36" s="96" t="s">
        <v>97</v>
      </c>
      <c r="AR36" s="97"/>
      <c r="AS36" s="97"/>
      <c r="AT36" s="97"/>
      <c r="AU36" s="97"/>
      <c r="AV36" s="97"/>
      <c r="AW36" s="98"/>
      <c r="AX36" s="153">
        <v>0.04</v>
      </c>
      <c r="AY36" s="154"/>
      <c r="AZ36" s="155"/>
      <c r="BC36" s="14"/>
      <c r="BD36" s="14"/>
      <c r="BE36" s="14"/>
      <c r="BF36" s="14"/>
      <c r="BG36" s="14"/>
      <c r="BH36" s="14"/>
      <c r="BI36" s="14"/>
      <c r="BJ36" s="14"/>
      <c r="BK36" s="14"/>
      <c r="BL36" s="14"/>
      <c r="BM36" s="14"/>
      <c r="BN36" s="14"/>
      <c r="BO36" s="14"/>
      <c r="BP36" s="14"/>
      <c r="BQ36" s="14"/>
      <c r="BR36" s="14"/>
      <c r="BS36" s="14"/>
      <c r="BT36" s="14"/>
      <c r="BU36" s="14"/>
      <c r="BV36" s="14"/>
      <c r="BW36" s="14"/>
      <c r="BX36" s="14"/>
    </row>
    <row r="37" spans="4:76">
      <c r="D37" s="63"/>
      <c r="E37" s="64"/>
      <c r="F37" s="64"/>
      <c r="G37" s="64"/>
      <c r="H37" s="64"/>
      <c r="I37" s="64"/>
      <c r="J37" s="64"/>
      <c r="K37" s="64"/>
      <c r="L37" s="64"/>
      <c r="M37" s="64"/>
      <c r="N37" s="64"/>
      <c r="O37" s="64"/>
      <c r="P37" s="64"/>
      <c r="Q37" s="64"/>
      <c r="R37" s="64"/>
      <c r="S37" s="72" t="s">
        <v>141</v>
      </c>
      <c r="T37" s="72"/>
      <c r="U37" s="72"/>
      <c r="V37" s="72" t="s">
        <v>140</v>
      </c>
      <c r="W37" s="72"/>
      <c r="X37" s="72"/>
      <c r="Y37" s="78" t="s">
        <v>8</v>
      </c>
      <c r="Z37" s="78"/>
      <c r="AA37" s="78"/>
      <c r="AB37" s="78" t="s">
        <v>8</v>
      </c>
      <c r="AC37" s="78"/>
      <c r="AD37" s="78"/>
      <c r="AE37" s="78"/>
      <c r="AF37" s="78"/>
      <c r="AG37" s="78"/>
      <c r="AH37" s="78"/>
      <c r="AI37" s="78"/>
      <c r="AJ37" s="79"/>
      <c r="AM37" s="201"/>
      <c r="AN37" s="202"/>
      <c r="AO37" s="203"/>
      <c r="AP37" s="5">
        <v>24</v>
      </c>
      <c r="AQ37" s="96" t="s">
        <v>99</v>
      </c>
      <c r="AR37" s="97"/>
      <c r="AS37" s="97"/>
      <c r="AT37" s="97"/>
      <c r="AU37" s="97"/>
      <c r="AV37" s="97"/>
      <c r="AW37" s="98"/>
      <c r="AX37" s="153">
        <v>3.4000000000000002E-2</v>
      </c>
      <c r="AY37" s="154"/>
      <c r="AZ37" s="155"/>
      <c r="BC37" s="14" t="s">
        <v>640</v>
      </c>
      <c r="BD37" s="14"/>
      <c r="BE37" s="14"/>
      <c r="BF37" s="14"/>
      <c r="BG37" s="14"/>
      <c r="BH37" s="14"/>
      <c r="BI37" s="14"/>
      <c r="BJ37" s="14"/>
      <c r="BK37" s="14"/>
      <c r="BL37" s="14"/>
      <c r="BM37" s="14"/>
      <c r="BN37" s="14"/>
      <c r="BO37" s="14"/>
      <c r="BP37" s="14"/>
      <c r="BQ37" s="14"/>
      <c r="BR37" s="14"/>
      <c r="BS37" s="14"/>
      <c r="BT37" s="14"/>
      <c r="BU37" s="14"/>
      <c r="BV37" s="14"/>
      <c r="BW37" s="14"/>
      <c r="BX37" s="14"/>
    </row>
    <row r="38" spans="4:76">
      <c r="D38" s="63" t="s">
        <v>132</v>
      </c>
      <c r="E38" s="64"/>
      <c r="F38" s="64"/>
      <c r="G38" s="64"/>
      <c r="H38" s="64"/>
      <c r="I38" s="64"/>
      <c r="J38" s="64" t="s">
        <v>11</v>
      </c>
      <c r="K38" s="64"/>
      <c r="L38" s="65" t="s">
        <v>128</v>
      </c>
      <c r="M38" s="65"/>
      <c r="N38" s="65"/>
      <c r="O38" s="65"/>
      <c r="P38" s="65"/>
      <c r="Q38" s="65"/>
      <c r="R38" s="65"/>
      <c r="S38" s="66" t="s">
        <v>11</v>
      </c>
      <c r="T38" s="66"/>
      <c r="U38" s="66"/>
      <c r="V38" s="66" t="s">
        <v>11</v>
      </c>
      <c r="W38" s="66"/>
      <c r="X38" s="66"/>
      <c r="Y38" s="66">
        <v>0.15</v>
      </c>
      <c r="Z38" s="66"/>
      <c r="AA38" s="66"/>
      <c r="AB38" s="66">
        <v>0.15</v>
      </c>
      <c r="AC38" s="66"/>
      <c r="AD38" s="66"/>
      <c r="AE38" s="66"/>
      <c r="AF38" s="66"/>
      <c r="AG38" s="66"/>
      <c r="AH38" s="66"/>
      <c r="AI38" s="66"/>
      <c r="AJ38" s="67"/>
      <c r="AM38" s="201"/>
      <c r="AN38" s="202"/>
      <c r="AO38" s="203"/>
      <c r="AP38" s="5">
        <v>25</v>
      </c>
      <c r="AQ38" s="96" t="s">
        <v>101</v>
      </c>
      <c r="AR38" s="97"/>
      <c r="AS38" s="97"/>
      <c r="AT38" s="97"/>
      <c r="AU38" s="97"/>
      <c r="AV38" s="97"/>
      <c r="AW38" s="98"/>
      <c r="AX38" s="153">
        <v>2.8000000000000001E-2</v>
      </c>
      <c r="AY38" s="154"/>
      <c r="AZ38" s="155"/>
      <c r="BC38" s="14"/>
      <c r="BD38" s="234">
        <f>BO35</f>
        <v>820</v>
      </c>
      <c r="BE38" s="234"/>
      <c r="BF38" s="234"/>
      <c r="BG38" s="22" t="s">
        <v>616</v>
      </c>
      <c r="BH38" s="236">
        <f>BO32</f>
        <v>910</v>
      </c>
      <c r="BI38" s="237"/>
      <c r="BJ38" s="237"/>
      <c r="BK38" s="22" t="s">
        <v>617</v>
      </c>
      <c r="BL38" s="238">
        <f>BD38/BH38</f>
        <v>0.90109890109890112</v>
      </c>
      <c r="BM38" s="238"/>
      <c r="BN38" s="238"/>
      <c r="BO38" s="14"/>
      <c r="BP38" s="14"/>
      <c r="BQ38" s="14"/>
      <c r="BR38" s="14"/>
      <c r="BS38" s="14"/>
      <c r="BT38" s="14"/>
      <c r="BU38" s="14"/>
      <c r="BV38" s="14"/>
      <c r="BW38" s="14"/>
      <c r="BX38" s="14"/>
    </row>
    <row r="39" spans="4:76">
      <c r="D39" s="19" t="s">
        <v>116</v>
      </c>
      <c r="E39" s="64" t="s">
        <v>134</v>
      </c>
      <c r="F39" s="64"/>
      <c r="G39" s="64"/>
      <c r="H39" s="64"/>
      <c r="I39" s="64"/>
      <c r="J39" s="68"/>
      <c r="K39" s="68"/>
      <c r="L39" s="65" t="str">
        <f t="shared" ref="L39:L42" si="8">IF(J39=0,"",LOOKUP(J39,$AP$14:$AP$93,$AQ$14:$AQ$93))</f>
        <v/>
      </c>
      <c r="M39" s="65"/>
      <c r="N39" s="65"/>
      <c r="O39" s="65"/>
      <c r="P39" s="65"/>
      <c r="Q39" s="65"/>
      <c r="R39" s="65"/>
      <c r="S39" s="69"/>
      <c r="T39" s="69"/>
      <c r="U39" s="69"/>
      <c r="V39" s="70" t="str">
        <f>IF(J39=0,"-",LOOKUP(J39,$AP$14:$AP$93,$AX$14:$AX$93))</f>
        <v>-</v>
      </c>
      <c r="W39" s="70"/>
      <c r="X39" s="70"/>
      <c r="Y39" s="66" t="str">
        <f>IF($J39=0,"-",($S39/1000)/$V39)</f>
        <v>-</v>
      </c>
      <c r="Z39" s="66"/>
      <c r="AA39" s="66"/>
      <c r="AB39" s="66" t="str">
        <f t="shared" ref="AB39:AB40" si="9">IF($J39=0,"-",($S39/1000)/$V39)</f>
        <v>-</v>
      </c>
      <c r="AC39" s="66"/>
      <c r="AD39" s="66"/>
      <c r="AE39" s="66"/>
      <c r="AF39" s="66"/>
      <c r="AG39" s="66"/>
      <c r="AH39" s="66"/>
      <c r="AI39" s="66"/>
      <c r="AJ39" s="67"/>
      <c r="AM39" s="201"/>
      <c r="AN39" s="202"/>
      <c r="AO39" s="203"/>
      <c r="AP39" s="5">
        <v>26</v>
      </c>
      <c r="AQ39" s="96" t="s">
        <v>103</v>
      </c>
      <c r="AR39" s="97"/>
      <c r="AS39" s="97"/>
      <c r="AT39" s="97"/>
      <c r="AU39" s="97"/>
      <c r="AV39" s="97"/>
      <c r="AW39" s="98"/>
      <c r="AX39" s="153">
        <v>2.4E-2</v>
      </c>
      <c r="AY39" s="154"/>
      <c r="AZ39" s="155"/>
      <c r="BC39" s="14"/>
      <c r="BD39" s="14"/>
      <c r="BE39" s="14"/>
      <c r="BF39" s="14"/>
      <c r="BG39" s="14"/>
      <c r="BH39" s="14"/>
      <c r="BI39" s="14"/>
      <c r="BJ39" s="14"/>
      <c r="BK39" s="14"/>
      <c r="BL39" s="14"/>
      <c r="BM39" s="14"/>
      <c r="BN39" s="14"/>
      <c r="BO39" s="14"/>
      <c r="BP39" s="14"/>
      <c r="BQ39" s="14"/>
      <c r="BR39" s="14"/>
      <c r="BS39" s="14"/>
      <c r="BT39" s="14"/>
      <c r="BU39" s="14"/>
      <c r="BV39" s="14"/>
      <c r="BW39" s="14"/>
      <c r="BX39" s="14"/>
    </row>
    <row r="40" spans="4:76">
      <c r="D40" s="19" t="s">
        <v>117</v>
      </c>
      <c r="E40" s="64" t="s">
        <v>135</v>
      </c>
      <c r="F40" s="64"/>
      <c r="G40" s="64"/>
      <c r="H40" s="64"/>
      <c r="I40" s="64"/>
      <c r="J40" s="68"/>
      <c r="K40" s="68"/>
      <c r="L40" s="65" t="str">
        <f t="shared" si="8"/>
        <v/>
      </c>
      <c r="M40" s="65"/>
      <c r="N40" s="65"/>
      <c r="O40" s="65"/>
      <c r="P40" s="65"/>
      <c r="Q40" s="65"/>
      <c r="R40" s="65"/>
      <c r="S40" s="69"/>
      <c r="T40" s="69"/>
      <c r="U40" s="69"/>
      <c r="V40" s="70" t="str">
        <f>IF(J40=0,"-",LOOKUP(J40,$AP$14:$AP$93,$AX$14:$AX$93))</f>
        <v>-</v>
      </c>
      <c r="W40" s="70"/>
      <c r="X40" s="70"/>
      <c r="Y40" s="66" t="str">
        <f>IF($J40=0,"-",($S40/1000)/$V40)</f>
        <v>-</v>
      </c>
      <c r="Z40" s="66"/>
      <c r="AA40" s="66"/>
      <c r="AB40" s="66" t="str">
        <f t="shared" si="9"/>
        <v>-</v>
      </c>
      <c r="AC40" s="66"/>
      <c r="AD40" s="66"/>
      <c r="AE40" s="66"/>
      <c r="AF40" s="66"/>
      <c r="AG40" s="66"/>
      <c r="AH40" s="66"/>
      <c r="AI40" s="66"/>
      <c r="AJ40" s="67"/>
      <c r="AM40" s="201"/>
      <c r="AN40" s="202"/>
      <c r="AO40" s="203"/>
      <c r="AP40" s="5">
        <v>27</v>
      </c>
      <c r="AQ40" s="96" t="s">
        <v>105</v>
      </c>
      <c r="AR40" s="97"/>
      <c r="AS40" s="97"/>
      <c r="AT40" s="97"/>
      <c r="AU40" s="97"/>
      <c r="AV40" s="97"/>
      <c r="AW40" s="98"/>
      <c r="AX40" s="153">
        <v>2.5999999999999999E-2</v>
      </c>
      <c r="AY40" s="154"/>
      <c r="AZ40" s="155"/>
      <c r="BC40" s="14" t="s">
        <v>641</v>
      </c>
      <c r="BD40" s="14"/>
      <c r="BE40" s="14"/>
      <c r="BF40" s="14"/>
      <c r="BG40" s="14"/>
      <c r="BH40" s="14"/>
      <c r="BI40" s="14"/>
      <c r="BJ40" s="14"/>
      <c r="BK40" s="14"/>
      <c r="BL40" s="14"/>
      <c r="BM40" s="14"/>
      <c r="BN40" s="14"/>
      <c r="BO40" s="14"/>
      <c r="BP40" s="14"/>
      <c r="BQ40" s="14"/>
      <c r="BR40" s="14"/>
      <c r="BS40" s="14"/>
      <c r="BT40" s="14"/>
      <c r="BU40" s="14"/>
      <c r="BV40" s="14"/>
      <c r="BW40" s="14"/>
      <c r="BX40" s="14"/>
    </row>
    <row r="41" spans="4:76">
      <c r="D41" s="63" t="s">
        <v>174</v>
      </c>
      <c r="E41" s="64" t="s">
        <v>175</v>
      </c>
      <c r="F41" s="64"/>
      <c r="G41" s="64" t="s">
        <v>131</v>
      </c>
      <c r="H41" s="64"/>
      <c r="I41" s="64"/>
      <c r="J41" s="68"/>
      <c r="K41" s="68"/>
      <c r="L41" s="65" t="str">
        <f t="shared" si="8"/>
        <v/>
      </c>
      <c r="M41" s="65"/>
      <c r="N41" s="65"/>
      <c r="O41" s="65"/>
      <c r="P41" s="65"/>
      <c r="Q41" s="65"/>
      <c r="R41" s="65"/>
      <c r="S41" s="69"/>
      <c r="T41" s="69"/>
      <c r="U41" s="69"/>
      <c r="V41" s="70" t="str">
        <f t="shared" ref="V41:V42" si="10">IF(J41=0,"-",LOOKUP(J41,$AP$14:$AP$93,$AX$14:$AX$93))</f>
        <v>-</v>
      </c>
      <c r="W41" s="70"/>
      <c r="X41" s="70"/>
      <c r="Y41" s="66" t="s">
        <v>11</v>
      </c>
      <c r="Z41" s="66"/>
      <c r="AA41" s="66"/>
      <c r="AB41" s="66" t="str">
        <f>IF($J41=0,"-",($S41/1000)/$V41)</f>
        <v>-</v>
      </c>
      <c r="AC41" s="66"/>
      <c r="AD41" s="66"/>
      <c r="AE41" s="66"/>
      <c r="AF41" s="66"/>
      <c r="AG41" s="66"/>
      <c r="AH41" s="66"/>
      <c r="AI41" s="66"/>
      <c r="AJ41" s="67"/>
      <c r="AM41" s="201"/>
      <c r="AN41" s="202"/>
      <c r="AO41" s="203"/>
      <c r="AP41" s="9">
        <v>28</v>
      </c>
      <c r="AQ41" s="108" t="s">
        <v>107</v>
      </c>
      <c r="AR41" s="109"/>
      <c r="AS41" s="109"/>
      <c r="AT41" s="109"/>
      <c r="AU41" s="109"/>
      <c r="AV41" s="109"/>
      <c r="AW41" s="110"/>
      <c r="AX41" s="183">
        <v>3.4000000000000002E-2</v>
      </c>
      <c r="AY41" s="184"/>
      <c r="AZ41" s="185"/>
      <c r="BC41" s="14"/>
      <c r="BD41" s="236">
        <f>BO34</f>
        <v>90</v>
      </c>
      <c r="BE41" s="236"/>
      <c r="BF41" s="236"/>
      <c r="BG41" s="22" t="s">
        <v>616</v>
      </c>
      <c r="BH41" s="236">
        <f>BO32</f>
        <v>910</v>
      </c>
      <c r="BI41" s="237"/>
      <c r="BJ41" s="237"/>
      <c r="BK41" s="22" t="s">
        <v>617</v>
      </c>
      <c r="BL41" s="238">
        <f>BD41/BH41</f>
        <v>9.8901098901098897E-2</v>
      </c>
      <c r="BM41" s="238"/>
      <c r="BN41" s="238"/>
      <c r="BO41" s="14"/>
      <c r="BP41" s="14"/>
      <c r="BQ41" s="14"/>
      <c r="BR41" s="14"/>
      <c r="BS41" s="14"/>
      <c r="BT41" s="14"/>
      <c r="BU41" s="14"/>
      <c r="BV41" s="14"/>
      <c r="BW41" s="14"/>
      <c r="BX41" s="14"/>
    </row>
    <row r="42" spans="4:76">
      <c r="D42" s="63"/>
      <c r="E42" s="64"/>
      <c r="F42" s="64"/>
      <c r="G42" s="64" t="s">
        <v>130</v>
      </c>
      <c r="H42" s="64"/>
      <c r="I42" s="64"/>
      <c r="J42" s="68"/>
      <c r="K42" s="68"/>
      <c r="L42" s="65" t="str">
        <f t="shared" si="8"/>
        <v/>
      </c>
      <c r="M42" s="65"/>
      <c r="N42" s="65"/>
      <c r="O42" s="65"/>
      <c r="P42" s="65"/>
      <c r="Q42" s="65"/>
      <c r="R42" s="65"/>
      <c r="S42" s="69"/>
      <c r="T42" s="69"/>
      <c r="U42" s="69"/>
      <c r="V42" s="70" t="str">
        <f t="shared" si="10"/>
        <v>-</v>
      </c>
      <c r="W42" s="70"/>
      <c r="X42" s="70"/>
      <c r="Y42" s="66" t="str">
        <f>IF($J42=0,"-",($S42/1000)/$V42)</f>
        <v>-</v>
      </c>
      <c r="Z42" s="66"/>
      <c r="AA42" s="66"/>
      <c r="AB42" s="66" t="s">
        <v>183</v>
      </c>
      <c r="AC42" s="66"/>
      <c r="AD42" s="66"/>
      <c r="AE42" s="66"/>
      <c r="AF42" s="66"/>
      <c r="AG42" s="66"/>
      <c r="AH42" s="66"/>
      <c r="AI42" s="66"/>
      <c r="AJ42" s="67"/>
      <c r="AM42" s="201"/>
      <c r="AN42" s="202"/>
      <c r="AO42" s="203"/>
      <c r="AP42" s="4">
        <v>29</v>
      </c>
      <c r="AQ42" s="111" t="s">
        <v>109</v>
      </c>
      <c r="AR42" s="112"/>
      <c r="AS42" s="112"/>
      <c r="AT42" s="112"/>
      <c r="AU42" s="112"/>
      <c r="AV42" s="112"/>
      <c r="AW42" s="113"/>
      <c r="AX42" s="171">
        <v>2.1999999999999999E-2</v>
      </c>
      <c r="AY42" s="172"/>
      <c r="AZ42" s="173"/>
      <c r="BC42" s="14"/>
      <c r="BD42" s="42"/>
      <c r="BE42" s="42"/>
      <c r="BF42" s="42"/>
      <c r="BG42" s="22"/>
      <c r="BH42" s="42"/>
      <c r="BI42" s="43"/>
      <c r="BJ42" s="43"/>
      <c r="BK42" s="22"/>
      <c r="BL42" s="44"/>
      <c r="BM42" s="44"/>
      <c r="BN42" s="44"/>
      <c r="BO42" s="14"/>
      <c r="BP42" s="14"/>
      <c r="BQ42" s="14"/>
      <c r="BR42" s="14"/>
      <c r="BS42" s="14"/>
      <c r="BT42" s="14"/>
      <c r="BU42" s="14"/>
      <c r="BV42" s="14"/>
      <c r="BW42" s="14"/>
      <c r="BX42" s="14"/>
    </row>
    <row r="43" spans="4:76">
      <c r="D43" s="63" t="s">
        <v>133</v>
      </c>
      <c r="E43" s="64"/>
      <c r="F43" s="64"/>
      <c r="G43" s="64"/>
      <c r="H43" s="64"/>
      <c r="I43" s="64"/>
      <c r="J43" s="64" t="s">
        <v>11</v>
      </c>
      <c r="K43" s="64"/>
      <c r="L43" s="65" t="s">
        <v>129</v>
      </c>
      <c r="M43" s="65"/>
      <c r="N43" s="65"/>
      <c r="O43" s="65"/>
      <c r="P43" s="65"/>
      <c r="Q43" s="65"/>
      <c r="R43" s="65"/>
      <c r="S43" s="66" t="s">
        <v>11</v>
      </c>
      <c r="T43" s="66"/>
      <c r="U43" s="66"/>
      <c r="V43" s="66" t="s">
        <v>11</v>
      </c>
      <c r="W43" s="66"/>
      <c r="X43" s="66"/>
      <c r="Y43" s="66">
        <v>0.15</v>
      </c>
      <c r="Z43" s="66"/>
      <c r="AA43" s="66"/>
      <c r="AB43" s="66">
        <v>0.15</v>
      </c>
      <c r="AC43" s="66"/>
      <c r="AD43" s="66"/>
      <c r="AE43" s="66"/>
      <c r="AF43" s="66"/>
      <c r="AG43" s="66"/>
      <c r="AH43" s="66"/>
      <c r="AI43" s="66"/>
      <c r="AJ43" s="67"/>
      <c r="AM43" s="201"/>
      <c r="AN43" s="202"/>
      <c r="AO43" s="203"/>
      <c r="AP43" s="5">
        <v>30</v>
      </c>
      <c r="AQ43" s="96" t="s">
        <v>111</v>
      </c>
      <c r="AR43" s="97"/>
      <c r="AS43" s="97"/>
      <c r="AT43" s="97"/>
      <c r="AU43" s="97"/>
      <c r="AV43" s="97"/>
      <c r="AW43" s="98"/>
      <c r="AX43" s="153">
        <v>0.04</v>
      </c>
      <c r="AY43" s="154"/>
      <c r="AZ43" s="155"/>
      <c r="BC43" s="14"/>
      <c r="BD43" s="42"/>
      <c r="BE43" s="42"/>
      <c r="BF43" s="42"/>
      <c r="BG43" s="22"/>
      <c r="BH43" s="42"/>
      <c r="BI43" s="43"/>
      <c r="BJ43" s="43"/>
      <c r="BK43" s="22"/>
      <c r="BL43" s="44"/>
      <c r="BM43" s="44"/>
      <c r="BN43" s="44"/>
      <c r="BO43" s="14"/>
      <c r="BP43" s="14"/>
      <c r="BQ43" s="14"/>
      <c r="BR43" s="14"/>
      <c r="BS43" s="14"/>
      <c r="BT43" s="14"/>
      <c r="BU43" s="14"/>
      <c r="BV43" s="14"/>
      <c r="BW43" s="14"/>
      <c r="BX43" s="14"/>
    </row>
    <row r="44" spans="4:76">
      <c r="D44" s="59" t="s">
        <v>155</v>
      </c>
      <c r="E44" s="60"/>
      <c r="F44" s="60"/>
      <c r="G44" s="60"/>
      <c r="H44" s="60"/>
      <c r="I44" s="60"/>
      <c r="J44" s="60"/>
      <c r="K44" s="60"/>
      <c r="L44" s="60"/>
      <c r="M44" s="60"/>
      <c r="N44" s="60"/>
      <c r="O44" s="60"/>
      <c r="P44" s="60"/>
      <c r="Q44" s="60"/>
      <c r="R44" s="60"/>
      <c r="S44" s="60"/>
      <c r="T44" s="60"/>
      <c r="U44" s="60"/>
      <c r="V44" s="60"/>
      <c r="W44" s="60"/>
      <c r="X44" s="60"/>
      <c r="Y44" s="61">
        <f>SUM(Y38:AA43)</f>
        <v>0.3</v>
      </c>
      <c r="Z44" s="61"/>
      <c r="AA44" s="61"/>
      <c r="AB44" s="61">
        <f>SUM(AB38:AD43)</f>
        <v>0.3</v>
      </c>
      <c r="AC44" s="61"/>
      <c r="AD44" s="61"/>
      <c r="AE44" s="61"/>
      <c r="AF44" s="61"/>
      <c r="AG44" s="61"/>
      <c r="AH44" s="61"/>
      <c r="AI44" s="61"/>
      <c r="AJ44" s="62"/>
      <c r="AM44" s="201"/>
      <c r="AN44" s="202"/>
      <c r="AO44" s="203"/>
      <c r="AP44" s="9">
        <v>31</v>
      </c>
      <c r="AQ44" s="108" t="s">
        <v>112</v>
      </c>
      <c r="AR44" s="109"/>
      <c r="AS44" s="109"/>
      <c r="AT44" s="109"/>
      <c r="AU44" s="109"/>
      <c r="AV44" s="109"/>
      <c r="AW44" s="110"/>
      <c r="AX44" s="183">
        <v>5.6000000000000001E-2</v>
      </c>
      <c r="AY44" s="184"/>
      <c r="AZ44" s="185"/>
      <c r="BC44" s="14"/>
      <c r="BD44" s="42"/>
      <c r="BE44" s="42"/>
      <c r="BF44" s="42"/>
      <c r="BG44" s="22"/>
      <c r="BH44" s="42"/>
      <c r="BI44" s="43"/>
      <c r="BJ44" s="43"/>
      <c r="BK44" s="22"/>
      <c r="BL44" s="44"/>
      <c r="BM44" s="44"/>
      <c r="BN44" s="44"/>
      <c r="BO44" s="14"/>
      <c r="BP44" s="14"/>
      <c r="BQ44" s="14"/>
      <c r="BR44" s="14"/>
      <c r="BS44" s="14"/>
      <c r="BT44" s="14"/>
      <c r="BU44" s="14"/>
      <c r="BV44" s="14"/>
      <c r="BW44" s="14"/>
      <c r="BX44" s="14"/>
    </row>
    <row r="45" spans="4:76">
      <c r="D45" s="59" t="s">
        <v>156</v>
      </c>
      <c r="E45" s="60"/>
      <c r="F45" s="60"/>
      <c r="G45" s="60"/>
      <c r="H45" s="60"/>
      <c r="I45" s="60"/>
      <c r="J45" s="60"/>
      <c r="K45" s="60"/>
      <c r="L45" s="60"/>
      <c r="M45" s="60"/>
      <c r="N45" s="60"/>
      <c r="O45" s="60"/>
      <c r="P45" s="60"/>
      <c r="Q45" s="60"/>
      <c r="R45" s="60"/>
      <c r="S45" s="60"/>
      <c r="T45" s="60"/>
      <c r="U45" s="60"/>
      <c r="V45" s="60"/>
      <c r="W45" s="60"/>
      <c r="X45" s="60"/>
      <c r="Y45" s="61">
        <f>1/Y44</f>
        <v>3.3333333333333335</v>
      </c>
      <c r="Z45" s="61"/>
      <c r="AA45" s="61"/>
      <c r="AB45" s="61">
        <f t="shared" ref="AB45" si="11">1/AB44</f>
        <v>3.3333333333333335</v>
      </c>
      <c r="AC45" s="61"/>
      <c r="AD45" s="61"/>
      <c r="AE45" s="61"/>
      <c r="AF45" s="61"/>
      <c r="AG45" s="61"/>
      <c r="AH45" s="61"/>
      <c r="AI45" s="61"/>
      <c r="AJ45" s="62"/>
      <c r="AM45" s="201"/>
      <c r="AN45" s="202"/>
      <c r="AO45" s="203"/>
      <c r="AP45" s="4">
        <v>32</v>
      </c>
      <c r="AQ45" s="114" t="s">
        <v>113</v>
      </c>
      <c r="AR45" s="115"/>
      <c r="AS45" s="115"/>
      <c r="AT45" s="115"/>
      <c r="AU45" s="115"/>
      <c r="AV45" s="115"/>
      <c r="AW45" s="116"/>
      <c r="AX45" s="186">
        <v>0.04</v>
      </c>
      <c r="AY45" s="187"/>
      <c r="AZ45" s="188"/>
      <c r="BC45" s="14"/>
      <c r="BD45" s="42"/>
      <c r="BE45" s="42"/>
      <c r="BF45" s="42"/>
      <c r="BG45" s="22"/>
      <c r="BH45" s="42"/>
      <c r="BI45" s="43"/>
      <c r="BJ45" s="43"/>
      <c r="BK45" s="22"/>
      <c r="BL45" s="44"/>
      <c r="BM45" s="44"/>
      <c r="BN45" s="44"/>
      <c r="BO45" s="14"/>
      <c r="BP45" s="14"/>
      <c r="BQ45" s="14"/>
      <c r="BR45" s="14"/>
      <c r="BS45" s="14"/>
      <c r="BT45" s="14"/>
      <c r="BU45" s="14"/>
      <c r="BV45" s="14"/>
      <c r="BW45" s="14"/>
      <c r="BX45" s="14"/>
    </row>
    <row r="46" spans="4:76" ht="18" thickBot="1">
      <c r="D46" s="48" t="s">
        <v>157</v>
      </c>
      <c r="E46" s="49"/>
      <c r="F46" s="49"/>
      <c r="G46" s="49"/>
      <c r="H46" s="49"/>
      <c r="I46" s="49"/>
      <c r="J46" s="49"/>
      <c r="K46" s="49"/>
      <c r="L46" s="49"/>
      <c r="M46" s="49"/>
      <c r="N46" s="49"/>
      <c r="O46" s="49"/>
      <c r="P46" s="49"/>
      <c r="Q46" s="49"/>
      <c r="R46" s="49"/>
      <c r="S46" s="49"/>
      <c r="T46" s="49"/>
      <c r="U46" s="49"/>
      <c r="V46" s="49"/>
      <c r="W46" s="49"/>
      <c r="X46" s="49"/>
      <c r="Y46" s="50">
        <f>BL38</f>
        <v>0.90109890109890112</v>
      </c>
      <c r="Z46" s="50"/>
      <c r="AA46" s="50"/>
      <c r="AB46" s="50">
        <f>BL41</f>
        <v>9.8901098901098897E-2</v>
      </c>
      <c r="AC46" s="50"/>
      <c r="AD46" s="50"/>
      <c r="AE46" s="50"/>
      <c r="AF46" s="50"/>
      <c r="AG46" s="50"/>
      <c r="AH46" s="50"/>
      <c r="AI46" s="50"/>
      <c r="AJ46" s="51"/>
      <c r="AM46" s="201"/>
      <c r="AN46" s="202"/>
      <c r="AO46" s="203"/>
      <c r="AP46" s="5">
        <v>33</v>
      </c>
      <c r="AQ46" s="102" t="s">
        <v>114</v>
      </c>
      <c r="AR46" s="103"/>
      <c r="AS46" s="103"/>
      <c r="AT46" s="103"/>
      <c r="AU46" s="103"/>
      <c r="AV46" s="103"/>
      <c r="AW46" s="104"/>
      <c r="AX46" s="189">
        <v>2E-3</v>
      </c>
      <c r="AY46" s="190"/>
      <c r="AZ46" s="191"/>
      <c r="BC46" s="14"/>
      <c r="BD46" s="14"/>
      <c r="BE46" s="14"/>
      <c r="BF46" s="14"/>
      <c r="BG46" s="14"/>
      <c r="BH46" s="14"/>
      <c r="BI46" s="14"/>
      <c r="BJ46" s="14"/>
      <c r="BK46" s="14"/>
      <c r="BL46" s="14"/>
      <c r="BM46" s="14"/>
      <c r="BN46" s="14"/>
      <c r="BO46" s="14"/>
      <c r="BP46" s="14"/>
      <c r="BQ46" s="14"/>
      <c r="BR46" s="14"/>
      <c r="BS46" s="14"/>
      <c r="BT46" s="14"/>
      <c r="BU46" s="14"/>
      <c r="BV46" s="14"/>
      <c r="BW46" s="14"/>
      <c r="BX46" s="14"/>
    </row>
    <row r="47" spans="4:76" ht="18" thickBot="1">
      <c r="D47" s="52" t="s">
        <v>143</v>
      </c>
      <c r="E47" s="52"/>
      <c r="F47" s="52"/>
      <c r="G47" s="52"/>
      <c r="H47" s="52"/>
      <c r="I47" s="52"/>
      <c r="J47" s="52"/>
      <c r="K47" s="52"/>
      <c r="L47" s="52"/>
      <c r="M47" s="52"/>
      <c r="N47" s="52"/>
      <c r="O47" s="52"/>
      <c r="P47" s="52"/>
      <c r="Q47" s="52"/>
      <c r="R47" s="52"/>
      <c r="S47" s="52"/>
      <c r="T47" s="52"/>
      <c r="U47" s="52"/>
      <c r="V47" s="52"/>
      <c r="W47" s="52"/>
      <c r="X47" s="53"/>
      <c r="Y47" s="54">
        <f>Y45*Y46+AB45*AB46+AE45*AE46+AH45*AH46</f>
        <v>3.3333333333333335</v>
      </c>
      <c r="Z47" s="55"/>
      <c r="AA47" s="55"/>
      <c r="AB47" s="55"/>
      <c r="AC47" s="55"/>
      <c r="AD47" s="55"/>
      <c r="AE47" s="55"/>
      <c r="AF47" s="55"/>
      <c r="AG47" s="55"/>
      <c r="AH47" s="55"/>
      <c r="AI47" s="55"/>
      <c r="AJ47" s="55"/>
      <c r="AM47" s="201"/>
      <c r="AN47" s="202"/>
      <c r="AO47" s="203"/>
      <c r="AP47" s="5">
        <v>34</v>
      </c>
      <c r="AQ47" s="102" t="s">
        <v>171</v>
      </c>
      <c r="AR47" s="103"/>
      <c r="AS47" s="103"/>
      <c r="AT47" s="103"/>
      <c r="AU47" s="103"/>
      <c r="AV47" s="103"/>
      <c r="AW47" s="104"/>
      <c r="AX47" s="189">
        <v>2.4E-2</v>
      </c>
      <c r="AY47" s="190"/>
      <c r="AZ47" s="191"/>
      <c r="BC47" s="14"/>
      <c r="BD47" s="14"/>
      <c r="BE47" s="14"/>
      <c r="BF47" s="14"/>
      <c r="BG47" s="14"/>
      <c r="BH47" s="14"/>
      <c r="BI47" s="14"/>
      <c r="BJ47" s="14"/>
      <c r="BK47" s="14"/>
      <c r="BL47" s="14"/>
      <c r="BM47" s="14"/>
      <c r="BN47" s="14"/>
      <c r="BO47" s="14"/>
      <c r="BP47" s="14"/>
      <c r="BQ47" s="14"/>
      <c r="BR47" s="14"/>
      <c r="BS47" s="14"/>
      <c r="BT47" s="14"/>
      <c r="BU47" s="14"/>
      <c r="BV47" s="14"/>
      <c r="BW47" s="14"/>
      <c r="BX47" s="14"/>
    </row>
    <row r="48" spans="4:76">
      <c r="AM48" s="201"/>
      <c r="AN48" s="202"/>
      <c r="AO48" s="203"/>
      <c r="AP48" s="5">
        <v>35</v>
      </c>
      <c r="AQ48" s="105" t="s">
        <v>172</v>
      </c>
      <c r="AR48" s="106"/>
      <c r="AS48" s="106"/>
      <c r="AT48" s="106"/>
      <c r="AU48" s="106"/>
      <c r="AV48" s="106"/>
      <c r="AW48" s="107"/>
      <c r="AX48" s="189">
        <v>2.8000000000000001E-2</v>
      </c>
      <c r="AY48" s="190"/>
      <c r="AZ48" s="191"/>
      <c r="BC48" s="14"/>
      <c r="BD48" s="14"/>
      <c r="BE48" s="14"/>
      <c r="BF48" s="14"/>
      <c r="BG48" s="14"/>
      <c r="BH48" s="14"/>
      <c r="BI48" s="14"/>
      <c r="BJ48" s="14"/>
      <c r="BK48" s="14"/>
      <c r="BL48" s="14"/>
      <c r="BM48" s="14"/>
      <c r="BN48" s="14"/>
      <c r="BO48" s="14"/>
      <c r="BP48" s="14"/>
      <c r="BQ48" s="14"/>
      <c r="BR48" s="14"/>
      <c r="BS48" s="14"/>
      <c r="BT48" s="14"/>
      <c r="BU48" s="14"/>
      <c r="BV48" s="14"/>
      <c r="BW48" s="14"/>
      <c r="BX48" s="14"/>
    </row>
    <row r="49" spans="2:76" ht="18" thickBot="1">
      <c r="AM49" s="201"/>
      <c r="AN49" s="202"/>
      <c r="AO49" s="203"/>
      <c r="AP49" s="5">
        <v>36</v>
      </c>
      <c r="AQ49" s="102"/>
      <c r="AR49" s="103"/>
      <c r="AS49" s="103"/>
      <c r="AT49" s="103"/>
      <c r="AU49" s="103"/>
      <c r="AV49" s="103"/>
      <c r="AW49" s="104"/>
      <c r="AX49" s="189"/>
      <c r="AY49" s="190"/>
      <c r="AZ49" s="191"/>
    </row>
    <row r="50" spans="2:76" ht="13.25" customHeight="1">
      <c r="B50" s="24" t="s">
        <v>226</v>
      </c>
      <c r="D50" s="80" t="s">
        <v>184</v>
      </c>
      <c r="E50" s="81"/>
      <c r="F50" s="81"/>
      <c r="G50" s="81"/>
      <c r="H50" s="81"/>
      <c r="I50" s="81"/>
      <c r="J50" s="81"/>
      <c r="K50" s="81"/>
      <c r="L50" s="81"/>
      <c r="M50" s="81"/>
      <c r="N50" s="81"/>
      <c r="O50" s="81"/>
      <c r="P50" s="81"/>
      <c r="Q50" s="81"/>
      <c r="R50" s="81"/>
      <c r="S50" s="81"/>
      <c r="T50" s="81"/>
      <c r="U50" s="81"/>
      <c r="V50" s="81"/>
      <c r="W50" s="81"/>
      <c r="X50" s="82"/>
      <c r="Y50" s="92" t="s">
        <v>144</v>
      </c>
      <c r="Z50" s="93"/>
      <c r="AA50" s="93"/>
      <c r="AB50" s="93" t="s">
        <v>147</v>
      </c>
      <c r="AC50" s="93"/>
      <c r="AD50" s="93"/>
      <c r="AE50" s="93"/>
      <c r="AF50" s="93"/>
      <c r="AG50" s="93"/>
      <c r="AH50" s="93"/>
      <c r="AI50" s="93"/>
      <c r="AJ50" s="94"/>
      <c r="AM50" s="201"/>
      <c r="AN50" s="202"/>
      <c r="AO50" s="203"/>
      <c r="AP50" s="5">
        <v>37</v>
      </c>
      <c r="AQ50" s="102"/>
      <c r="AR50" s="103"/>
      <c r="AS50" s="103"/>
      <c r="AT50" s="103"/>
      <c r="AU50" s="103"/>
      <c r="AV50" s="103"/>
      <c r="AW50" s="104"/>
      <c r="AX50" s="189"/>
      <c r="AY50" s="190"/>
      <c r="AZ50" s="191"/>
      <c r="BB50" s="39" t="s">
        <v>626</v>
      </c>
      <c r="BC50" s="14"/>
      <c r="BD50" s="14"/>
      <c r="BE50" s="14"/>
      <c r="BF50" s="14"/>
      <c r="BG50" s="14"/>
      <c r="BH50" s="14"/>
      <c r="BI50" s="14"/>
      <c r="BJ50" s="14"/>
      <c r="BK50" s="14"/>
      <c r="BL50" s="14" t="s">
        <v>609</v>
      </c>
      <c r="BM50" s="14"/>
      <c r="BN50" s="14"/>
      <c r="BO50" s="235">
        <v>910</v>
      </c>
      <c r="BP50" s="235"/>
      <c r="BQ50" s="235"/>
      <c r="BR50" s="14" t="s">
        <v>608</v>
      </c>
      <c r="BS50" s="14"/>
      <c r="BT50" s="14" t="s">
        <v>610</v>
      </c>
      <c r="BU50" s="14"/>
      <c r="BV50" s="14"/>
      <c r="BW50" s="14"/>
      <c r="BX50" s="14"/>
    </row>
    <row r="51" spans="2:76" ht="13.25" customHeight="1">
      <c r="D51" s="83"/>
      <c r="E51" s="84"/>
      <c r="F51" s="84"/>
      <c r="G51" s="84"/>
      <c r="H51" s="84"/>
      <c r="I51" s="84"/>
      <c r="J51" s="84"/>
      <c r="K51" s="84"/>
      <c r="L51" s="84"/>
      <c r="M51" s="84"/>
      <c r="N51" s="84"/>
      <c r="O51" s="84"/>
      <c r="P51" s="84"/>
      <c r="Q51" s="84"/>
      <c r="R51" s="84"/>
      <c r="S51" s="84"/>
      <c r="T51" s="84"/>
      <c r="U51" s="84"/>
      <c r="V51" s="84"/>
      <c r="W51" s="84"/>
      <c r="X51" s="85"/>
      <c r="Y51" s="89" t="s">
        <v>181</v>
      </c>
      <c r="Z51" s="73"/>
      <c r="AA51" s="73"/>
      <c r="AB51" s="73" t="s">
        <v>179</v>
      </c>
      <c r="AC51" s="73"/>
      <c r="AD51" s="73"/>
      <c r="AE51" s="73"/>
      <c r="AF51" s="73"/>
      <c r="AG51" s="73"/>
      <c r="AH51" s="73"/>
      <c r="AI51" s="73"/>
      <c r="AJ51" s="90"/>
      <c r="AM51" s="201"/>
      <c r="AN51" s="202"/>
      <c r="AO51" s="203"/>
      <c r="AP51" s="5">
        <v>38</v>
      </c>
      <c r="AQ51" s="102"/>
      <c r="AR51" s="103"/>
      <c r="AS51" s="103"/>
      <c r="AT51" s="103"/>
      <c r="AU51" s="103"/>
      <c r="AV51" s="103"/>
      <c r="AW51" s="104"/>
      <c r="AX51" s="189"/>
      <c r="AY51" s="190"/>
      <c r="AZ51" s="191"/>
      <c r="BC51" s="14"/>
      <c r="BD51" s="14"/>
      <c r="BE51" s="14"/>
      <c r="BF51" s="14"/>
      <c r="BG51" s="14"/>
      <c r="BH51" s="14"/>
      <c r="BI51" s="14"/>
      <c r="BJ51" s="14"/>
      <c r="BK51" s="14"/>
      <c r="BL51" s="14"/>
      <c r="BM51" s="14"/>
      <c r="BN51" s="14"/>
      <c r="BO51" s="14"/>
      <c r="BP51" s="14"/>
      <c r="BQ51" s="14"/>
      <c r="BR51" s="14"/>
      <c r="BS51" s="14"/>
      <c r="BT51" s="14"/>
      <c r="BU51" s="14"/>
      <c r="BV51" s="14"/>
      <c r="BW51" s="14"/>
      <c r="BX51" s="14"/>
    </row>
    <row r="52" spans="2:76" ht="13.75" customHeight="1" thickBot="1">
      <c r="D52" s="86"/>
      <c r="E52" s="87"/>
      <c r="F52" s="87"/>
      <c r="G52" s="87"/>
      <c r="H52" s="87"/>
      <c r="I52" s="87"/>
      <c r="J52" s="87"/>
      <c r="K52" s="87"/>
      <c r="L52" s="87"/>
      <c r="M52" s="87"/>
      <c r="N52" s="87"/>
      <c r="O52" s="87"/>
      <c r="P52" s="87"/>
      <c r="Q52" s="87"/>
      <c r="R52" s="87"/>
      <c r="S52" s="87"/>
      <c r="T52" s="87"/>
      <c r="U52" s="87"/>
      <c r="V52" s="87"/>
      <c r="W52" s="87"/>
      <c r="X52" s="88"/>
      <c r="Y52" s="71"/>
      <c r="Z52" s="72"/>
      <c r="AA52" s="72"/>
      <c r="AB52" s="72"/>
      <c r="AC52" s="72"/>
      <c r="AD52" s="72"/>
      <c r="AE52" s="72"/>
      <c r="AF52" s="72"/>
      <c r="AG52" s="72"/>
      <c r="AH52" s="72"/>
      <c r="AI52" s="72"/>
      <c r="AJ52" s="91"/>
      <c r="AM52" s="201"/>
      <c r="AN52" s="202"/>
      <c r="AO52" s="203"/>
      <c r="AP52" s="5">
        <v>39</v>
      </c>
      <c r="AQ52" s="102"/>
      <c r="AR52" s="103"/>
      <c r="AS52" s="103"/>
      <c r="AT52" s="103"/>
      <c r="AU52" s="103"/>
      <c r="AV52" s="103"/>
      <c r="AW52" s="104"/>
      <c r="AX52" s="189"/>
      <c r="AY52" s="190"/>
      <c r="AZ52" s="191"/>
      <c r="BC52" s="14" t="s">
        <v>630</v>
      </c>
      <c r="BD52" s="14"/>
      <c r="BE52" s="14"/>
      <c r="BF52" s="14"/>
      <c r="BG52" s="14"/>
      <c r="BH52" s="14"/>
      <c r="BI52" s="14"/>
      <c r="BJ52" s="14"/>
      <c r="BK52" s="14"/>
      <c r="BL52" s="14"/>
      <c r="BM52" s="14"/>
      <c r="BN52" s="14"/>
      <c r="BO52" s="233">
        <v>120</v>
      </c>
      <c r="BP52" s="233"/>
      <c r="BQ52" s="233"/>
      <c r="BR52" s="14" t="s">
        <v>608</v>
      </c>
      <c r="BS52" s="14"/>
      <c r="BT52" s="14" t="s">
        <v>632</v>
      </c>
      <c r="BU52" s="14"/>
      <c r="BV52" s="14"/>
      <c r="BW52" s="14"/>
      <c r="BX52" s="14"/>
    </row>
    <row r="53" spans="2:76">
      <c r="D53" s="71" t="s">
        <v>125</v>
      </c>
      <c r="E53" s="72"/>
      <c r="F53" s="72"/>
      <c r="G53" s="72"/>
      <c r="H53" s="72"/>
      <c r="I53" s="72"/>
      <c r="J53" s="72" t="s">
        <v>126</v>
      </c>
      <c r="K53" s="72"/>
      <c r="L53" s="72"/>
      <c r="M53" s="72"/>
      <c r="N53" s="72"/>
      <c r="O53" s="72"/>
      <c r="P53" s="72"/>
      <c r="Q53" s="72"/>
      <c r="R53" s="72"/>
      <c r="S53" s="73" t="s">
        <v>138</v>
      </c>
      <c r="T53" s="73"/>
      <c r="U53" s="73"/>
      <c r="V53" s="73" t="s">
        <v>137</v>
      </c>
      <c r="W53" s="73"/>
      <c r="X53" s="73"/>
      <c r="Y53" s="74" t="s">
        <v>48</v>
      </c>
      <c r="Z53" s="74"/>
      <c r="AA53" s="74"/>
      <c r="AB53" s="74" t="s">
        <v>48</v>
      </c>
      <c r="AC53" s="74"/>
      <c r="AD53" s="74"/>
      <c r="AE53" s="74"/>
      <c r="AF53" s="74"/>
      <c r="AG53" s="74"/>
      <c r="AH53" s="74"/>
      <c r="AI53" s="74"/>
      <c r="AJ53" s="75"/>
      <c r="AM53" s="204"/>
      <c r="AN53" s="205"/>
      <c r="AO53" s="206"/>
      <c r="AP53" s="9">
        <v>40</v>
      </c>
      <c r="AQ53" s="99"/>
      <c r="AR53" s="100"/>
      <c r="AS53" s="100"/>
      <c r="AT53" s="100"/>
      <c r="AU53" s="100"/>
      <c r="AV53" s="100"/>
      <c r="AW53" s="101"/>
      <c r="AX53" s="192"/>
      <c r="AY53" s="193"/>
      <c r="AZ53" s="194"/>
      <c r="BC53" s="14" t="s">
        <v>631</v>
      </c>
      <c r="BD53" s="14"/>
      <c r="BE53" s="14"/>
      <c r="BF53" s="14"/>
      <c r="BG53" s="14"/>
      <c r="BH53" s="14"/>
      <c r="BI53" s="14"/>
      <c r="BJ53" s="14"/>
      <c r="BK53" s="14"/>
      <c r="BL53" s="14"/>
      <c r="BM53" s="14"/>
      <c r="BN53" s="14"/>
      <c r="BO53" s="234">
        <f>BO50-BO52</f>
        <v>790</v>
      </c>
      <c r="BP53" s="234"/>
      <c r="BQ53" s="234"/>
      <c r="BR53" s="14" t="s">
        <v>608</v>
      </c>
      <c r="BS53" s="14"/>
      <c r="BT53" s="14"/>
      <c r="BU53" s="14"/>
      <c r="BV53" s="14"/>
      <c r="BW53" s="14"/>
      <c r="BX53" s="14"/>
    </row>
    <row r="54" spans="2:76">
      <c r="D54" s="63"/>
      <c r="E54" s="64"/>
      <c r="F54" s="64"/>
      <c r="G54" s="64"/>
      <c r="H54" s="64"/>
      <c r="I54" s="64"/>
      <c r="J54" s="64"/>
      <c r="K54" s="64"/>
      <c r="L54" s="64"/>
      <c r="M54" s="64"/>
      <c r="N54" s="64"/>
      <c r="O54" s="64"/>
      <c r="P54" s="64"/>
      <c r="Q54" s="64"/>
      <c r="R54" s="64"/>
      <c r="S54" s="73" t="s">
        <v>119</v>
      </c>
      <c r="T54" s="73"/>
      <c r="U54" s="73"/>
      <c r="V54" s="73" t="s">
        <v>139</v>
      </c>
      <c r="W54" s="73"/>
      <c r="X54" s="73"/>
      <c r="Y54" s="76" t="s">
        <v>142</v>
      </c>
      <c r="Z54" s="76"/>
      <c r="AA54" s="76"/>
      <c r="AB54" s="76" t="s">
        <v>142</v>
      </c>
      <c r="AC54" s="76"/>
      <c r="AD54" s="76"/>
      <c r="AE54" s="76"/>
      <c r="AF54" s="76"/>
      <c r="AG54" s="76"/>
      <c r="AH54" s="76"/>
      <c r="AI54" s="76"/>
      <c r="AJ54" s="77"/>
      <c r="AM54" s="198" t="s">
        <v>55</v>
      </c>
      <c r="AN54" s="199"/>
      <c r="AO54" s="200"/>
      <c r="AP54" s="15">
        <v>41</v>
      </c>
      <c r="AQ54" s="129" t="s">
        <v>56</v>
      </c>
      <c r="AR54" s="130"/>
      <c r="AS54" s="130"/>
      <c r="AT54" s="130"/>
      <c r="AU54" s="130"/>
      <c r="AV54" s="130"/>
      <c r="AW54" s="131"/>
      <c r="AX54" s="195">
        <v>0.12</v>
      </c>
      <c r="AY54" s="196"/>
      <c r="AZ54" s="197"/>
      <c r="BB54" s="39"/>
      <c r="BC54" s="14"/>
      <c r="BD54" s="14"/>
      <c r="BE54" s="14"/>
      <c r="BF54" s="14"/>
      <c r="BG54" s="14"/>
      <c r="BH54" s="14"/>
      <c r="BI54" s="14"/>
      <c r="BJ54" s="14"/>
      <c r="BK54" s="14"/>
      <c r="BL54" s="14"/>
      <c r="BM54" s="14"/>
      <c r="BN54" s="14"/>
      <c r="BO54" s="14"/>
      <c r="BP54" s="14"/>
      <c r="BQ54" s="14"/>
      <c r="BR54" s="14"/>
      <c r="BS54" s="14"/>
      <c r="BT54" s="14"/>
      <c r="BU54" s="14"/>
      <c r="BV54" s="14"/>
      <c r="BW54" s="14"/>
      <c r="BX54" s="14"/>
    </row>
    <row r="55" spans="2:76">
      <c r="D55" s="63"/>
      <c r="E55" s="64"/>
      <c r="F55" s="64"/>
      <c r="G55" s="64"/>
      <c r="H55" s="64"/>
      <c r="I55" s="64"/>
      <c r="J55" s="64"/>
      <c r="K55" s="64"/>
      <c r="L55" s="64"/>
      <c r="M55" s="64"/>
      <c r="N55" s="64"/>
      <c r="O55" s="64"/>
      <c r="P55" s="64"/>
      <c r="Q55" s="64"/>
      <c r="R55" s="64"/>
      <c r="S55" s="72" t="s">
        <v>141</v>
      </c>
      <c r="T55" s="72"/>
      <c r="U55" s="72"/>
      <c r="V55" s="72" t="s">
        <v>140</v>
      </c>
      <c r="W55" s="72"/>
      <c r="X55" s="72"/>
      <c r="Y55" s="78" t="s">
        <v>8</v>
      </c>
      <c r="Z55" s="78"/>
      <c r="AA55" s="78"/>
      <c r="AB55" s="78" t="s">
        <v>8</v>
      </c>
      <c r="AC55" s="78"/>
      <c r="AD55" s="78"/>
      <c r="AE55" s="78"/>
      <c r="AF55" s="78"/>
      <c r="AG55" s="78"/>
      <c r="AH55" s="78"/>
      <c r="AI55" s="78"/>
      <c r="AJ55" s="79"/>
      <c r="AM55" s="201"/>
      <c r="AN55" s="202"/>
      <c r="AO55" s="203"/>
      <c r="AP55" s="10"/>
      <c r="AQ55" s="126" t="s">
        <v>58</v>
      </c>
      <c r="AR55" s="127"/>
      <c r="AS55" s="127"/>
      <c r="AT55" s="127"/>
      <c r="AU55" s="127"/>
      <c r="AV55" s="127"/>
      <c r="AW55" s="128"/>
      <c r="AX55" s="177"/>
      <c r="AY55" s="178"/>
      <c r="AZ55" s="179"/>
      <c r="BC55" s="14" t="s">
        <v>642</v>
      </c>
      <c r="BD55" s="14"/>
      <c r="BE55" s="14"/>
      <c r="BF55" s="14"/>
      <c r="BG55" s="14"/>
      <c r="BH55" s="14"/>
      <c r="BI55" s="14"/>
      <c r="BJ55" s="14"/>
      <c r="BK55" s="14"/>
      <c r="BL55" s="14"/>
      <c r="BM55" s="14"/>
      <c r="BN55" s="14"/>
      <c r="BO55" s="14"/>
      <c r="BP55" s="14"/>
      <c r="BQ55" s="14"/>
      <c r="BR55" s="14"/>
      <c r="BS55" s="14"/>
      <c r="BT55" s="14"/>
      <c r="BU55" s="14"/>
      <c r="BV55" s="14"/>
      <c r="BW55" s="14"/>
      <c r="BX55" s="14"/>
    </row>
    <row r="56" spans="2:76">
      <c r="D56" s="63" t="s">
        <v>132</v>
      </c>
      <c r="E56" s="64"/>
      <c r="F56" s="64"/>
      <c r="G56" s="64"/>
      <c r="H56" s="64"/>
      <c r="I56" s="64"/>
      <c r="J56" s="64" t="s">
        <v>11</v>
      </c>
      <c r="K56" s="64"/>
      <c r="L56" s="65" t="s">
        <v>128</v>
      </c>
      <c r="M56" s="65"/>
      <c r="N56" s="65"/>
      <c r="O56" s="65"/>
      <c r="P56" s="65"/>
      <c r="Q56" s="65"/>
      <c r="R56" s="65"/>
      <c r="S56" s="66" t="s">
        <v>11</v>
      </c>
      <c r="T56" s="66"/>
      <c r="U56" s="66"/>
      <c r="V56" s="66" t="s">
        <v>11</v>
      </c>
      <c r="W56" s="66"/>
      <c r="X56" s="66"/>
      <c r="Y56" s="66">
        <v>0.15</v>
      </c>
      <c r="Z56" s="66"/>
      <c r="AA56" s="66"/>
      <c r="AB56" s="66">
        <v>0.15</v>
      </c>
      <c r="AC56" s="66"/>
      <c r="AD56" s="66"/>
      <c r="AE56" s="66"/>
      <c r="AF56" s="66"/>
      <c r="AG56" s="66"/>
      <c r="AH56" s="66"/>
      <c r="AI56" s="66"/>
      <c r="AJ56" s="67"/>
      <c r="AM56" s="201"/>
      <c r="AN56" s="202"/>
      <c r="AO56" s="203"/>
      <c r="AP56" s="12">
        <v>42</v>
      </c>
      <c r="AQ56" s="123" t="s">
        <v>60</v>
      </c>
      <c r="AR56" s="124"/>
      <c r="AS56" s="124"/>
      <c r="AT56" s="124"/>
      <c r="AU56" s="124"/>
      <c r="AV56" s="124"/>
      <c r="AW56" s="125"/>
      <c r="AX56" s="180">
        <v>0.15</v>
      </c>
      <c r="AY56" s="181"/>
      <c r="AZ56" s="182"/>
      <c r="BC56" s="14"/>
      <c r="BD56" s="234">
        <f>BO53</f>
        <v>790</v>
      </c>
      <c r="BE56" s="234"/>
      <c r="BF56" s="234"/>
      <c r="BG56" s="22" t="s">
        <v>616</v>
      </c>
      <c r="BH56" s="236">
        <f>BO50</f>
        <v>910</v>
      </c>
      <c r="BI56" s="237"/>
      <c r="BJ56" s="237"/>
      <c r="BK56" s="22" t="s">
        <v>617</v>
      </c>
      <c r="BL56" s="238">
        <f>BD56/BH56</f>
        <v>0.86813186813186816</v>
      </c>
      <c r="BM56" s="238"/>
      <c r="BN56" s="238"/>
      <c r="BO56" s="14"/>
      <c r="BP56" s="14"/>
      <c r="BQ56" s="14"/>
      <c r="BR56" s="14"/>
      <c r="BS56" s="14"/>
      <c r="BT56" s="14"/>
      <c r="BU56" s="14"/>
      <c r="BV56" s="14"/>
      <c r="BW56" s="14"/>
      <c r="BX56" s="14"/>
    </row>
    <row r="57" spans="2:76">
      <c r="D57" s="19" t="s">
        <v>116</v>
      </c>
      <c r="E57" s="64" t="s">
        <v>134</v>
      </c>
      <c r="F57" s="64"/>
      <c r="G57" s="64"/>
      <c r="H57" s="64"/>
      <c r="I57" s="64"/>
      <c r="J57" s="68"/>
      <c r="K57" s="68"/>
      <c r="L57" s="65" t="str">
        <f t="shared" ref="L57:L60" si="12">IF(J57=0,"",LOOKUP(J57,$AP$14:$AP$93,$AQ$14:$AQ$93))</f>
        <v/>
      </c>
      <c r="M57" s="65"/>
      <c r="N57" s="65"/>
      <c r="O57" s="65"/>
      <c r="P57" s="65"/>
      <c r="Q57" s="65"/>
      <c r="R57" s="65"/>
      <c r="S57" s="69"/>
      <c r="T57" s="69"/>
      <c r="U57" s="69"/>
      <c r="V57" s="70" t="str">
        <f>IF(J57=0,"-",LOOKUP(J57,$AP$14:$AP$93,$AX$14:$AX$93))</f>
        <v>-</v>
      </c>
      <c r="W57" s="70"/>
      <c r="X57" s="70"/>
      <c r="Y57" s="66" t="str">
        <f>IF($J57=0,"-",($S57/1000)/$V57)</f>
        <v>-</v>
      </c>
      <c r="Z57" s="66"/>
      <c r="AA57" s="66"/>
      <c r="AB57" s="66" t="str">
        <f t="shared" ref="AB57:AB58" si="13">IF($J57=0,"-",($S57/1000)/$V57)</f>
        <v>-</v>
      </c>
      <c r="AC57" s="66"/>
      <c r="AD57" s="66"/>
      <c r="AE57" s="66"/>
      <c r="AF57" s="66"/>
      <c r="AG57" s="66"/>
      <c r="AH57" s="66"/>
      <c r="AI57" s="66"/>
      <c r="AJ57" s="67"/>
      <c r="AM57" s="201"/>
      <c r="AN57" s="202"/>
      <c r="AO57" s="203"/>
      <c r="AP57" s="10"/>
      <c r="AQ57" s="120" t="s">
        <v>62</v>
      </c>
      <c r="AR57" s="121"/>
      <c r="AS57" s="121"/>
      <c r="AT57" s="121"/>
      <c r="AU57" s="121"/>
      <c r="AV57" s="121"/>
      <c r="AW57" s="122"/>
      <c r="AX57" s="174"/>
      <c r="AY57" s="175"/>
      <c r="AZ57" s="176"/>
      <c r="BC57" s="14"/>
      <c r="BD57" s="14"/>
      <c r="BE57" s="14"/>
      <c r="BF57" s="14"/>
      <c r="BG57" s="14"/>
      <c r="BH57" s="14"/>
      <c r="BI57" s="14"/>
      <c r="BJ57" s="14"/>
      <c r="BK57" s="14"/>
      <c r="BL57" s="14"/>
      <c r="BM57" s="14"/>
      <c r="BN57" s="14"/>
      <c r="BO57" s="14"/>
      <c r="BP57" s="14"/>
      <c r="BQ57" s="14"/>
      <c r="BR57" s="14"/>
      <c r="BS57" s="14"/>
      <c r="BT57" s="14"/>
      <c r="BU57" s="14"/>
      <c r="BV57" s="14"/>
      <c r="BW57" s="14"/>
      <c r="BX57" s="14"/>
    </row>
    <row r="58" spans="2:76">
      <c r="D58" s="19" t="s">
        <v>117</v>
      </c>
      <c r="E58" s="64" t="s">
        <v>135</v>
      </c>
      <c r="F58" s="64"/>
      <c r="G58" s="64"/>
      <c r="H58" s="64"/>
      <c r="I58" s="64"/>
      <c r="J58" s="68"/>
      <c r="K58" s="68"/>
      <c r="L58" s="65" t="str">
        <f t="shared" si="12"/>
        <v/>
      </c>
      <c r="M58" s="65"/>
      <c r="N58" s="65"/>
      <c r="O58" s="65"/>
      <c r="P58" s="65"/>
      <c r="Q58" s="65"/>
      <c r="R58" s="65"/>
      <c r="S58" s="69"/>
      <c r="T58" s="69"/>
      <c r="U58" s="69"/>
      <c r="V58" s="70" t="str">
        <f>IF(J58=0,"-",LOOKUP(J58,$AP$14:$AP$93,$AX$14:$AX$93))</f>
        <v>-</v>
      </c>
      <c r="W58" s="70"/>
      <c r="X58" s="70"/>
      <c r="Y58" s="66" t="str">
        <f>IF($J58=0,"-",($S58/1000)/$V58)</f>
        <v>-</v>
      </c>
      <c r="Z58" s="66"/>
      <c r="AA58" s="66"/>
      <c r="AB58" s="66" t="str">
        <f t="shared" si="13"/>
        <v>-</v>
      </c>
      <c r="AC58" s="66"/>
      <c r="AD58" s="66"/>
      <c r="AE58" s="66"/>
      <c r="AF58" s="66"/>
      <c r="AG58" s="66"/>
      <c r="AH58" s="66"/>
      <c r="AI58" s="66"/>
      <c r="AJ58" s="67"/>
      <c r="AM58" s="204"/>
      <c r="AN58" s="205"/>
      <c r="AO58" s="206"/>
      <c r="AP58" s="9">
        <v>43</v>
      </c>
      <c r="AQ58" s="117" t="s">
        <v>64</v>
      </c>
      <c r="AR58" s="118"/>
      <c r="AS58" s="118"/>
      <c r="AT58" s="118"/>
      <c r="AU58" s="118"/>
      <c r="AV58" s="118"/>
      <c r="AW58" s="119"/>
      <c r="AX58" s="159">
        <v>0.19</v>
      </c>
      <c r="AY58" s="160"/>
      <c r="AZ58" s="161"/>
      <c r="BC58" s="14" t="s">
        <v>643</v>
      </c>
      <c r="BD58" s="14"/>
      <c r="BE58" s="14"/>
      <c r="BF58" s="14"/>
      <c r="BG58" s="14"/>
      <c r="BH58" s="14"/>
      <c r="BI58" s="14"/>
      <c r="BJ58" s="14"/>
      <c r="BK58" s="14"/>
      <c r="BL58" s="14"/>
      <c r="BM58" s="14"/>
      <c r="BN58" s="14"/>
      <c r="BO58" s="14"/>
      <c r="BP58" s="14"/>
      <c r="BQ58" s="14"/>
      <c r="BR58" s="14"/>
      <c r="BS58" s="14"/>
      <c r="BT58" s="14"/>
      <c r="BU58" s="14"/>
      <c r="BV58" s="14"/>
      <c r="BW58" s="14"/>
      <c r="BX58" s="14"/>
    </row>
    <row r="59" spans="2:76">
      <c r="D59" s="63" t="s">
        <v>119</v>
      </c>
      <c r="E59" s="64" t="s">
        <v>176</v>
      </c>
      <c r="F59" s="64"/>
      <c r="G59" s="64" t="s">
        <v>131</v>
      </c>
      <c r="H59" s="64"/>
      <c r="I59" s="64"/>
      <c r="J59" s="68"/>
      <c r="K59" s="68"/>
      <c r="L59" s="65" t="str">
        <f t="shared" si="12"/>
        <v/>
      </c>
      <c r="M59" s="65"/>
      <c r="N59" s="65"/>
      <c r="O59" s="65"/>
      <c r="P59" s="65"/>
      <c r="Q59" s="65"/>
      <c r="R59" s="65"/>
      <c r="S59" s="69"/>
      <c r="T59" s="69"/>
      <c r="U59" s="69"/>
      <c r="V59" s="70" t="str">
        <f t="shared" ref="V59:V60" si="14">IF(J59=0,"-",LOOKUP(J59,$AP$14:$AP$93,$AX$14:$AX$93))</f>
        <v>-</v>
      </c>
      <c r="W59" s="70"/>
      <c r="X59" s="70"/>
      <c r="Y59" s="66" t="s">
        <v>11</v>
      </c>
      <c r="Z59" s="66"/>
      <c r="AA59" s="66"/>
      <c r="AB59" s="66" t="str">
        <f>IF($J59=0,"-",($S59/1000)/$V59)</f>
        <v>-</v>
      </c>
      <c r="AC59" s="66"/>
      <c r="AD59" s="66"/>
      <c r="AE59" s="66"/>
      <c r="AF59" s="66"/>
      <c r="AG59" s="66"/>
      <c r="AH59" s="66"/>
      <c r="AI59" s="66"/>
      <c r="AJ59" s="67"/>
      <c r="AM59" s="198" t="s">
        <v>66</v>
      </c>
      <c r="AN59" s="199"/>
      <c r="AO59" s="200"/>
      <c r="AP59" s="4">
        <v>44</v>
      </c>
      <c r="AQ59" s="111" t="s">
        <v>67</v>
      </c>
      <c r="AR59" s="112"/>
      <c r="AS59" s="112"/>
      <c r="AT59" s="112"/>
      <c r="AU59" s="112"/>
      <c r="AV59" s="112"/>
      <c r="AW59" s="113"/>
      <c r="AX59" s="171">
        <v>0.7</v>
      </c>
      <c r="AY59" s="172"/>
      <c r="AZ59" s="173"/>
      <c r="BC59" s="14"/>
      <c r="BD59" s="236">
        <f>BO52</f>
        <v>120</v>
      </c>
      <c r="BE59" s="236"/>
      <c r="BF59" s="236"/>
      <c r="BG59" s="22" t="s">
        <v>616</v>
      </c>
      <c r="BH59" s="236">
        <f>BO50</f>
        <v>910</v>
      </c>
      <c r="BI59" s="237"/>
      <c r="BJ59" s="237"/>
      <c r="BK59" s="22" t="s">
        <v>617</v>
      </c>
      <c r="BL59" s="238">
        <f>BD59/BH59</f>
        <v>0.13186813186813187</v>
      </c>
      <c r="BM59" s="238"/>
      <c r="BN59" s="238"/>
      <c r="BO59" s="14"/>
      <c r="BP59" s="14"/>
      <c r="BQ59" s="14"/>
      <c r="BR59" s="14"/>
      <c r="BS59" s="14"/>
      <c r="BT59" s="14"/>
      <c r="BU59" s="14"/>
      <c r="BV59" s="14"/>
      <c r="BW59" s="14"/>
      <c r="BX59" s="14"/>
    </row>
    <row r="60" spans="2:76">
      <c r="D60" s="63"/>
      <c r="E60" s="64"/>
      <c r="F60" s="64"/>
      <c r="G60" s="64" t="s">
        <v>130</v>
      </c>
      <c r="H60" s="64"/>
      <c r="I60" s="64"/>
      <c r="J60" s="68"/>
      <c r="K60" s="68"/>
      <c r="L60" s="65" t="str">
        <f t="shared" si="12"/>
        <v/>
      </c>
      <c r="M60" s="65"/>
      <c r="N60" s="65"/>
      <c r="O60" s="65"/>
      <c r="P60" s="65"/>
      <c r="Q60" s="65"/>
      <c r="R60" s="65"/>
      <c r="S60" s="69"/>
      <c r="T60" s="69"/>
      <c r="U60" s="69"/>
      <c r="V60" s="70" t="str">
        <f t="shared" si="14"/>
        <v>-</v>
      </c>
      <c r="W60" s="70"/>
      <c r="X60" s="70"/>
      <c r="Y60" s="66" t="str">
        <f>IF($J60=0,"-",($S60/1000)/$V60)</f>
        <v>-</v>
      </c>
      <c r="Z60" s="66"/>
      <c r="AA60" s="66"/>
      <c r="AB60" s="66" t="s">
        <v>183</v>
      </c>
      <c r="AC60" s="66"/>
      <c r="AD60" s="66"/>
      <c r="AE60" s="66"/>
      <c r="AF60" s="66"/>
      <c r="AG60" s="66"/>
      <c r="AH60" s="66"/>
      <c r="AI60" s="66"/>
      <c r="AJ60" s="67"/>
      <c r="AM60" s="201"/>
      <c r="AN60" s="202"/>
      <c r="AO60" s="203"/>
      <c r="AP60" s="5">
        <v>45</v>
      </c>
      <c r="AQ60" s="96" t="s">
        <v>69</v>
      </c>
      <c r="AR60" s="97"/>
      <c r="AS60" s="97"/>
      <c r="AT60" s="97"/>
      <c r="AU60" s="97"/>
      <c r="AV60" s="97"/>
      <c r="AW60" s="98"/>
      <c r="AX60" s="153">
        <v>0.69</v>
      </c>
      <c r="AY60" s="154"/>
      <c r="AZ60" s="155"/>
      <c r="BC60" s="14"/>
      <c r="BD60" s="14"/>
      <c r="BE60" s="14"/>
      <c r="BF60" s="14"/>
      <c r="BG60" s="14"/>
      <c r="BH60" s="14"/>
      <c r="BI60" s="14"/>
      <c r="BJ60" s="14"/>
      <c r="BK60" s="14"/>
      <c r="BL60" s="14"/>
      <c r="BM60" s="14"/>
      <c r="BN60" s="14"/>
      <c r="BO60" s="14"/>
      <c r="BP60" s="14"/>
      <c r="BQ60" s="14"/>
      <c r="BR60" s="14"/>
      <c r="BS60" s="14"/>
      <c r="BT60" s="14"/>
      <c r="BU60" s="14"/>
      <c r="BV60" s="14"/>
      <c r="BW60" s="14"/>
      <c r="BX60" s="14"/>
    </row>
    <row r="61" spans="2:76">
      <c r="D61" s="63" t="s">
        <v>133</v>
      </c>
      <c r="E61" s="64"/>
      <c r="F61" s="64"/>
      <c r="G61" s="64"/>
      <c r="H61" s="64"/>
      <c r="I61" s="64"/>
      <c r="J61" s="64" t="s">
        <v>11</v>
      </c>
      <c r="K61" s="64"/>
      <c r="L61" s="65" t="s">
        <v>129</v>
      </c>
      <c r="M61" s="65"/>
      <c r="N61" s="65"/>
      <c r="O61" s="65"/>
      <c r="P61" s="65"/>
      <c r="Q61" s="65"/>
      <c r="R61" s="65"/>
      <c r="S61" s="66" t="s">
        <v>11</v>
      </c>
      <c r="T61" s="66"/>
      <c r="U61" s="66"/>
      <c r="V61" s="66" t="s">
        <v>11</v>
      </c>
      <c r="W61" s="66"/>
      <c r="X61" s="66"/>
      <c r="Y61" s="66">
        <v>0.15</v>
      </c>
      <c r="Z61" s="66"/>
      <c r="AA61" s="66"/>
      <c r="AB61" s="66">
        <v>0.15</v>
      </c>
      <c r="AC61" s="66"/>
      <c r="AD61" s="66"/>
      <c r="AE61" s="66"/>
      <c r="AF61" s="66"/>
      <c r="AG61" s="66"/>
      <c r="AH61" s="66"/>
      <c r="AI61" s="66"/>
      <c r="AJ61" s="67"/>
      <c r="AM61" s="201"/>
      <c r="AN61" s="202"/>
      <c r="AO61" s="203"/>
      <c r="AP61" s="5">
        <v>46</v>
      </c>
      <c r="AQ61" s="96" t="s">
        <v>71</v>
      </c>
      <c r="AR61" s="97"/>
      <c r="AS61" s="97"/>
      <c r="AT61" s="97"/>
      <c r="AU61" s="97"/>
      <c r="AV61" s="97"/>
      <c r="AW61" s="98"/>
      <c r="AX61" s="153">
        <v>0.12</v>
      </c>
      <c r="AY61" s="154"/>
      <c r="AZ61" s="155"/>
      <c r="BX61" s="14"/>
    </row>
    <row r="62" spans="2:76">
      <c r="D62" s="59" t="s">
        <v>155</v>
      </c>
      <c r="E62" s="60"/>
      <c r="F62" s="60"/>
      <c r="G62" s="60"/>
      <c r="H62" s="60"/>
      <c r="I62" s="60"/>
      <c r="J62" s="60"/>
      <c r="K62" s="60"/>
      <c r="L62" s="60"/>
      <c r="M62" s="60"/>
      <c r="N62" s="60"/>
      <c r="O62" s="60"/>
      <c r="P62" s="60"/>
      <c r="Q62" s="60"/>
      <c r="R62" s="60"/>
      <c r="S62" s="60"/>
      <c r="T62" s="60"/>
      <c r="U62" s="60"/>
      <c r="V62" s="60"/>
      <c r="W62" s="60"/>
      <c r="X62" s="60"/>
      <c r="Y62" s="61">
        <f>SUM(Y56:AA61)</f>
        <v>0.3</v>
      </c>
      <c r="Z62" s="61"/>
      <c r="AA62" s="61"/>
      <c r="AB62" s="61">
        <f>SUM(AB56:AD61)</f>
        <v>0.3</v>
      </c>
      <c r="AC62" s="61"/>
      <c r="AD62" s="61"/>
      <c r="AE62" s="61"/>
      <c r="AF62" s="61"/>
      <c r="AG62" s="61"/>
      <c r="AH62" s="61"/>
      <c r="AI62" s="61"/>
      <c r="AJ62" s="62"/>
      <c r="AM62" s="201"/>
      <c r="AN62" s="202"/>
      <c r="AO62" s="203"/>
      <c r="AP62" s="5">
        <v>47</v>
      </c>
      <c r="AQ62" s="96" t="s">
        <v>73</v>
      </c>
      <c r="AR62" s="97"/>
      <c r="AS62" s="97"/>
      <c r="AT62" s="97"/>
      <c r="AU62" s="97"/>
      <c r="AV62" s="97"/>
      <c r="AW62" s="98"/>
      <c r="AX62" s="153">
        <v>0.11</v>
      </c>
      <c r="AY62" s="154"/>
      <c r="AZ62" s="155"/>
      <c r="BX62" s="14"/>
    </row>
    <row r="63" spans="2:76">
      <c r="D63" s="59" t="s">
        <v>156</v>
      </c>
      <c r="E63" s="60"/>
      <c r="F63" s="60"/>
      <c r="G63" s="60"/>
      <c r="H63" s="60"/>
      <c r="I63" s="60"/>
      <c r="J63" s="60"/>
      <c r="K63" s="60"/>
      <c r="L63" s="60"/>
      <c r="M63" s="60"/>
      <c r="N63" s="60"/>
      <c r="O63" s="60"/>
      <c r="P63" s="60"/>
      <c r="Q63" s="60"/>
      <c r="R63" s="60"/>
      <c r="S63" s="60"/>
      <c r="T63" s="60"/>
      <c r="U63" s="60"/>
      <c r="V63" s="60"/>
      <c r="W63" s="60"/>
      <c r="X63" s="60"/>
      <c r="Y63" s="61">
        <f>1/Y62</f>
        <v>3.3333333333333335</v>
      </c>
      <c r="Z63" s="61"/>
      <c r="AA63" s="61"/>
      <c r="AB63" s="61">
        <f t="shared" ref="AB63" si="15">1/AB62</f>
        <v>3.3333333333333335</v>
      </c>
      <c r="AC63" s="61"/>
      <c r="AD63" s="61"/>
      <c r="AE63" s="61"/>
      <c r="AF63" s="61"/>
      <c r="AG63" s="61"/>
      <c r="AH63" s="61"/>
      <c r="AI63" s="61"/>
      <c r="AJ63" s="62"/>
      <c r="AM63" s="201"/>
      <c r="AN63" s="202"/>
      <c r="AO63" s="203"/>
      <c r="AP63" s="5">
        <v>48</v>
      </c>
      <c r="AQ63" s="96" t="s">
        <v>75</v>
      </c>
      <c r="AR63" s="97"/>
      <c r="AS63" s="97"/>
      <c r="AT63" s="97"/>
      <c r="AU63" s="97"/>
      <c r="AV63" s="97"/>
      <c r="AW63" s="98"/>
      <c r="AX63" s="153">
        <v>4.4999999999999998E-2</v>
      </c>
      <c r="AY63" s="154"/>
      <c r="AZ63" s="155"/>
      <c r="BX63" s="14"/>
    </row>
    <row r="64" spans="2:76" ht="18" thickBot="1">
      <c r="D64" s="48" t="s">
        <v>157</v>
      </c>
      <c r="E64" s="49"/>
      <c r="F64" s="49"/>
      <c r="G64" s="49"/>
      <c r="H64" s="49"/>
      <c r="I64" s="49"/>
      <c r="J64" s="49"/>
      <c r="K64" s="49"/>
      <c r="L64" s="49"/>
      <c r="M64" s="49"/>
      <c r="N64" s="49"/>
      <c r="O64" s="49"/>
      <c r="P64" s="49"/>
      <c r="Q64" s="49"/>
      <c r="R64" s="49"/>
      <c r="S64" s="49"/>
      <c r="T64" s="49"/>
      <c r="U64" s="49"/>
      <c r="V64" s="49"/>
      <c r="W64" s="49"/>
      <c r="X64" s="49"/>
      <c r="Y64" s="50">
        <f>BL56</f>
        <v>0.86813186813186816</v>
      </c>
      <c r="Z64" s="50"/>
      <c r="AA64" s="50"/>
      <c r="AB64" s="50">
        <f>BL59</f>
        <v>0.13186813186813187</v>
      </c>
      <c r="AC64" s="50"/>
      <c r="AD64" s="50"/>
      <c r="AE64" s="50"/>
      <c r="AF64" s="50"/>
      <c r="AG64" s="50"/>
      <c r="AH64" s="50"/>
      <c r="AI64" s="50"/>
      <c r="AJ64" s="51"/>
      <c r="AM64" s="201"/>
      <c r="AN64" s="202"/>
      <c r="AO64" s="203"/>
      <c r="AP64" s="5">
        <v>49</v>
      </c>
      <c r="AQ64" s="96" t="s">
        <v>77</v>
      </c>
      <c r="AR64" s="97"/>
      <c r="AS64" s="97"/>
      <c r="AT64" s="97"/>
      <c r="AU64" s="97"/>
      <c r="AV64" s="97"/>
      <c r="AW64" s="98"/>
      <c r="AX64" s="153">
        <v>1.3</v>
      </c>
      <c r="AY64" s="154"/>
      <c r="AZ64" s="155"/>
      <c r="BX64" s="14"/>
    </row>
    <row r="65" spans="4:76" ht="18" thickBot="1">
      <c r="D65" s="52" t="s">
        <v>143</v>
      </c>
      <c r="E65" s="52"/>
      <c r="F65" s="52"/>
      <c r="G65" s="52"/>
      <c r="H65" s="52"/>
      <c r="I65" s="52"/>
      <c r="J65" s="52"/>
      <c r="K65" s="52"/>
      <c r="L65" s="52"/>
      <c r="M65" s="52"/>
      <c r="N65" s="52"/>
      <c r="O65" s="52"/>
      <c r="P65" s="52"/>
      <c r="Q65" s="52"/>
      <c r="R65" s="52"/>
      <c r="S65" s="52"/>
      <c r="T65" s="52"/>
      <c r="U65" s="52"/>
      <c r="V65" s="52"/>
      <c r="W65" s="52"/>
      <c r="X65" s="53"/>
      <c r="Y65" s="54">
        <f>Y63*Y64+AB63*AB64+AE63*AE64+AH63*AH64</f>
        <v>3.3333333333333339</v>
      </c>
      <c r="Z65" s="55"/>
      <c r="AA65" s="55"/>
      <c r="AB65" s="55"/>
      <c r="AC65" s="55"/>
      <c r="AD65" s="55"/>
      <c r="AE65" s="55"/>
      <c r="AF65" s="55"/>
      <c r="AG65" s="55"/>
      <c r="AH65" s="55"/>
      <c r="AI65" s="55"/>
      <c r="AJ65" s="55"/>
      <c r="AM65" s="201"/>
      <c r="AN65" s="202"/>
      <c r="AO65" s="203"/>
      <c r="AP65" s="5">
        <v>50</v>
      </c>
      <c r="AQ65" s="96" t="s">
        <v>79</v>
      </c>
      <c r="AR65" s="97"/>
      <c r="AS65" s="97"/>
      <c r="AT65" s="97"/>
      <c r="AU65" s="97"/>
      <c r="AV65" s="97"/>
      <c r="AW65" s="98"/>
      <c r="AX65" s="153">
        <v>0.19</v>
      </c>
      <c r="AY65" s="154"/>
      <c r="AZ65" s="155"/>
      <c r="BX65" s="14"/>
    </row>
    <row r="66" spans="4:76">
      <c r="AM66" s="201"/>
      <c r="AN66" s="202"/>
      <c r="AO66" s="203"/>
      <c r="AP66" s="5">
        <v>51</v>
      </c>
      <c r="AQ66" s="141" t="s">
        <v>81</v>
      </c>
      <c r="AR66" s="142"/>
      <c r="AS66" s="142"/>
      <c r="AT66" s="142"/>
      <c r="AU66" s="142"/>
      <c r="AV66" s="142"/>
      <c r="AW66" s="143"/>
      <c r="AX66" s="156">
        <v>1.5</v>
      </c>
      <c r="AY66" s="157"/>
      <c r="AZ66" s="158"/>
    </row>
    <row r="67" spans="4:76">
      <c r="AM67" s="201"/>
      <c r="AN67" s="202"/>
      <c r="AO67" s="203"/>
      <c r="AP67" s="5">
        <v>52</v>
      </c>
      <c r="AQ67" s="141" t="s">
        <v>83</v>
      </c>
      <c r="AR67" s="142"/>
      <c r="AS67" s="142"/>
      <c r="AT67" s="142"/>
      <c r="AU67" s="142"/>
      <c r="AV67" s="142"/>
      <c r="AW67" s="143"/>
      <c r="AX67" s="156">
        <v>1.6</v>
      </c>
      <c r="AY67" s="157"/>
      <c r="AZ67" s="158"/>
    </row>
    <row r="68" spans="4:76">
      <c r="AM68" s="201"/>
      <c r="AN68" s="202"/>
      <c r="AO68" s="203"/>
      <c r="AP68" s="5">
        <v>53</v>
      </c>
      <c r="AQ68" s="141" t="s">
        <v>136</v>
      </c>
      <c r="AR68" s="142"/>
      <c r="AS68" s="142"/>
      <c r="AT68" s="142"/>
      <c r="AU68" s="142"/>
      <c r="AV68" s="142"/>
      <c r="AW68" s="143"/>
      <c r="AX68" s="156">
        <v>0.16</v>
      </c>
      <c r="AY68" s="157"/>
      <c r="AZ68" s="158"/>
    </row>
    <row r="69" spans="4:76">
      <c r="AM69" s="201"/>
      <c r="AN69" s="202"/>
      <c r="AO69" s="203"/>
      <c r="AP69" s="5">
        <v>54</v>
      </c>
      <c r="AQ69" s="141"/>
      <c r="AR69" s="142"/>
      <c r="AS69" s="142"/>
      <c r="AT69" s="142"/>
      <c r="AU69" s="142"/>
      <c r="AV69" s="142"/>
      <c r="AW69" s="143"/>
      <c r="AX69" s="156"/>
      <c r="AY69" s="157"/>
      <c r="AZ69" s="158"/>
    </row>
    <row r="70" spans="4:76">
      <c r="AM70" s="201"/>
      <c r="AN70" s="202"/>
      <c r="AO70" s="203"/>
      <c r="AP70" s="5">
        <v>55</v>
      </c>
      <c r="AQ70" s="141"/>
      <c r="AR70" s="142"/>
      <c r="AS70" s="142"/>
      <c r="AT70" s="142"/>
      <c r="AU70" s="142"/>
      <c r="AV70" s="142"/>
      <c r="AW70" s="143"/>
      <c r="AX70" s="156"/>
      <c r="AY70" s="157"/>
      <c r="AZ70" s="158"/>
    </row>
    <row r="71" spans="4:76">
      <c r="AM71" s="204"/>
      <c r="AN71" s="205"/>
      <c r="AO71" s="206"/>
      <c r="AP71" s="9">
        <v>56</v>
      </c>
      <c r="AQ71" s="117"/>
      <c r="AR71" s="118"/>
      <c r="AS71" s="118"/>
      <c r="AT71" s="118"/>
      <c r="AU71" s="118"/>
      <c r="AV71" s="118"/>
      <c r="AW71" s="119"/>
      <c r="AX71" s="159"/>
      <c r="AY71" s="160"/>
      <c r="AZ71" s="161"/>
    </row>
    <row r="72" spans="4:76">
      <c r="AM72" s="198" t="s">
        <v>89</v>
      </c>
      <c r="AN72" s="199"/>
      <c r="AO72" s="200"/>
      <c r="AP72" s="4">
        <v>57</v>
      </c>
      <c r="AQ72" s="111" t="s">
        <v>90</v>
      </c>
      <c r="AR72" s="112"/>
      <c r="AS72" s="112"/>
      <c r="AT72" s="112"/>
      <c r="AU72" s="112"/>
      <c r="AV72" s="112"/>
      <c r="AW72" s="113"/>
      <c r="AX72" s="171">
        <v>0.16</v>
      </c>
      <c r="AY72" s="172"/>
      <c r="AZ72" s="173"/>
    </row>
    <row r="73" spans="4:76">
      <c r="AM73" s="201"/>
      <c r="AN73" s="202"/>
      <c r="AO73" s="203"/>
      <c r="AP73" s="5">
        <v>58</v>
      </c>
      <c r="AQ73" s="96" t="s">
        <v>92</v>
      </c>
      <c r="AR73" s="97"/>
      <c r="AS73" s="97"/>
      <c r="AT73" s="97"/>
      <c r="AU73" s="97"/>
      <c r="AV73" s="97"/>
      <c r="AW73" s="98"/>
      <c r="AX73" s="153">
        <v>0.17</v>
      </c>
      <c r="AY73" s="154"/>
      <c r="AZ73" s="155"/>
    </row>
    <row r="74" spans="4:76">
      <c r="AM74" s="201"/>
      <c r="AN74" s="202"/>
      <c r="AO74" s="203"/>
      <c r="AP74" s="5">
        <v>59</v>
      </c>
      <c r="AQ74" s="96" t="s">
        <v>94</v>
      </c>
      <c r="AR74" s="97"/>
      <c r="AS74" s="97"/>
      <c r="AT74" s="97"/>
      <c r="AU74" s="97"/>
      <c r="AV74" s="97"/>
      <c r="AW74" s="98"/>
      <c r="AX74" s="153">
        <v>0.05</v>
      </c>
      <c r="AY74" s="154"/>
      <c r="AZ74" s="155"/>
    </row>
    <row r="75" spans="4:76">
      <c r="AM75" s="201"/>
      <c r="AN75" s="202"/>
      <c r="AO75" s="203"/>
      <c r="AP75" s="5">
        <v>60</v>
      </c>
      <c r="AQ75" s="96" t="s">
        <v>96</v>
      </c>
      <c r="AR75" s="97"/>
      <c r="AS75" s="97"/>
      <c r="AT75" s="97"/>
      <c r="AU75" s="97"/>
      <c r="AV75" s="97"/>
      <c r="AW75" s="98"/>
      <c r="AX75" s="153">
        <v>0.05</v>
      </c>
      <c r="AY75" s="154"/>
      <c r="AZ75" s="155"/>
    </row>
    <row r="76" spans="4:76">
      <c r="AM76" s="201"/>
      <c r="AN76" s="202"/>
      <c r="AO76" s="203"/>
      <c r="AP76" s="5">
        <v>61</v>
      </c>
      <c r="AQ76" s="96" t="s">
        <v>98</v>
      </c>
      <c r="AR76" s="97"/>
      <c r="AS76" s="97"/>
      <c r="AT76" s="97"/>
      <c r="AU76" s="97"/>
      <c r="AV76" s="97"/>
      <c r="AW76" s="98"/>
      <c r="AX76" s="153">
        <v>0.05</v>
      </c>
      <c r="AY76" s="154"/>
      <c r="AZ76" s="155"/>
    </row>
    <row r="77" spans="4:76">
      <c r="AM77" s="201"/>
      <c r="AN77" s="202"/>
      <c r="AO77" s="203"/>
      <c r="AP77" s="5">
        <v>62</v>
      </c>
      <c r="AQ77" s="96" t="s">
        <v>100</v>
      </c>
      <c r="AR77" s="97"/>
      <c r="AS77" s="97"/>
      <c r="AT77" s="97"/>
      <c r="AU77" s="97"/>
      <c r="AV77" s="97"/>
      <c r="AW77" s="98"/>
      <c r="AX77" s="153">
        <v>0.17</v>
      </c>
      <c r="AY77" s="154"/>
      <c r="AZ77" s="155"/>
    </row>
    <row r="78" spans="4:76">
      <c r="AM78" s="201"/>
      <c r="AN78" s="202"/>
      <c r="AO78" s="203"/>
      <c r="AP78" s="5">
        <v>63</v>
      </c>
      <c r="AQ78" s="96" t="s">
        <v>102</v>
      </c>
      <c r="AR78" s="97"/>
      <c r="AS78" s="97"/>
      <c r="AT78" s="97"/>
      <c r="AU78" s="97"/>
      <c r="AV78" s="97"/>
      <c r="AW78" s="98"/>
      <c r="AX78" s="153">
        <v>0.15</v>
      </c>
      <c r="AY78" s="154"/>
      <c r="AZ78" s="155"/>
    </row>
    <row r="79" spans="4:76">
      <c r="AM79" s="201"/>
      <c r="AN79" s="202"/>
      <c r="AO79" s="203"/>
      <c r="AP79" s="5">
        <v>64</v>
      </c>
      <c r="AQ79" s="96" t="s">
        <v>104</v>
      </c>
      <c r="AR79" s="97"/>
      <c r="AS79" s="97"/>
      <c r="AT79" s="97"/>
      <c r="AU79" s="97"/>
      <c r="AV79" s="97"/>
      <c r="AW79" s="98"/>
      <c r="AX79" s="153">
        <v>0.22</v>
      </c>
      <c r="AY79" s="154"/>
      <c r="AZ79" s="155"/>
    </row>
    <row r="80" spans="4:76">
      <c r="AM80" s="201"/>
      <c r="AN80" s="202"/>
      <c r="AO80" s="203"/>
      <c r="AP80" s="5">
        <v>65</v>
      </c>
      <c r="AQ80" s="141" t="s">
        <v>106</v>
      </c>
      <c r="AR80" s="142"/>
      <c r="AS80" s="142"/>
      <c r="AT80" s="142"/>
      <c r="AU80" s="142"/>
      <c r="AV80" s="142"/>
      <c r="AW80" s="143"/>
      <c r="AX80" s="156">
        <v>0.6</v>
      </c>
      <c r="AY80" s="157"/>
      <c r="AZ80" s="158"/>
    </row>
    <row r="81" spans="39:52">
      <c r="AM81" s="204"/>
      <c r="AN81" s="205"/>
      <c r="AO81" s="206"/>
      <c r="AP81" s="9">
        <v>66</v>
      </c>
      <c r="AQ81" s="117" t="s">
        <v>108</v>
      </c>
      <c r="AR81" s="118"/>
      <c r="AS81" s="118"/>
      <c r="AT81" s="118"/>
      <c r="AU81" s="118"/>
      <c r="AV81" s="118"/>
      <c r="AW81" s="119"/>
      <c r="AX81" s="159">
        <v>0.13</v>
      </c>
      <c r="AY81" s="160"/>
      <c r="AZ81" s="161"/>
    </row>
    <row r="82" spans="39:52">
      <c r="AM82" s="198" t="s">
        <v>115</v>
      </c>
      <c r="AN82" s="199"/>
      <c r="AO82" s="200"/>
      <c r="AP82" s="10">
        <v>67</v>
      </c>
      <c r="AQ82" s="165" t="s">
        <v>110</v>
      </c>
      <c r="AR82" s="166"/>
      <c r="AS82" s="166"/>
      <c r="AT82" s="166"/>
      <c r="AU82" s="166"/>
      <c r="AV82" s="166"/>
      <c r="AW82" s="167"/>
      <c r="AX82" s="162">
        <v>0.24</v>
      </c>
      <c r="AY82" s="163"/>
      <c r="AZ82" s="164"/>
    </row>
    <row r="83" spans="39:52">
      <c r="AM83" s="201"/>
      <c r="AN83" s="202"/>
      <c r="AO83" s="203"/>
      <c r="AP83" s="16">
        <v>68</v>
      </c>
      <c r="AQ83" s="147"/>
      <c r="AR83" s="148"/>
      <c r="AS83" s="148"/>
      <c r="AT83" s="148"/>
      <c r="AU83" s="148"/>
      <c r="AV83" s="148"/>
      <c r="AW83" s="149"/>
      <c r="AX83" s="150"/>
      <c r="AY83" s="151"/>
      <c r="AZ83" s="152"/>
    </row>
    <row r="84" spans="39:52">
      <c r="AM84" s="201"/>
      <c r="AN84" s="202"/>
      <c r="AO84" s="203"/>
      <c r="AP84" s="5">
        <v>69</v>
      </c>
      <c r="AQ84" s="147"/>
      <c r="AR84" s="148"/>
      <c r="AS84" s="148"/>
      <c r="AT84" s="148"/>
      <c r="AU84" s="148"/>
      <c r="AV84" s="148"/>
      <c r="AW84" s="149"/>
      <c r="AX84" s="150"/>
      <c r="AY84" s="151"/>
      <c r="AZ84" s="152"/>
    </row>
    <row r="85" spans="39:52">
      <c r="AM85" s="201"/>
      <c r="AN85" s="202"/>
      <c r="AO85" s="203"/>
      <c r="AP85" s="5">
        <v>70</v>
      </c>
      <c r="AQ85" s="147"/>
      <c r="AR85" s="148"/>
      <c r="AS85" s="148"/>
      <c r="AT85" s="148"/>
      <c r="AU85" s="148"/>
      <c r="AV85" s="148"/>
      <c r="AW85" s="149"/>
      <c r="AX85" s="150"/>
      <c r="AY85" s="151"/>
      <c r="AZ85" s="152"/>
    </row>
    <row r="86" spans="39:52">
      <c r="AM86" s="201"/>
      <c r="AN86" s="202"/>
      <c r="AO86" s="203"/>
      <c r="AP86" s="5">
        <v>71</v>
      </c>
      <c r="AQ86" s="147"/>
      <c r="AR86" s="148"/>
      <c r="AS86" s="148"/>
      <c r="AT86" s="148"/>
      <c r="AU86" s="148"/>
      <c r="AV86" s="148"/>
      <c r="AW86" s="149"/>
      <c r="AX86" s="150"/>
      <c r="AY86" s="151"/>
      <c r="AZ86" s="152"/>
    </row>
    <row r="87" spans="39:52">
      <c r="AM87" s="201"/>
      <c r="AN87" s="202"/>
      <c r="AO87" s="203"/>
      <c r="AP87" s="5">
        <v>72</v>
      </c>
      <c r="AQ87" s="147"/>
      <c r="AR87" s="148"/>
      <c r="AS87" s="148"/>
      <c r="AT87" s="148"/>
      <c r="AU87" s="148"/>
      <c r="AV87" s="148"/>
      <c r="AW87" s="149"/>
      <c r="AX87" s="150"/>
      <c r="AY87" s="151"/>
      <c r="AZ87" s="152"/>
    </row>
    <row r="88" spans="39:52">
      <c r="AM88" s="201"/>
      <c r="AN88" s="202"/>
      <c r="AO88" s="203"/>
      <c r="AP88" s="5">
        <v>73</v>
      </c>
      <c r="AQ88" s="147"/>
      <c r="AR88" s="148"/>
      <c r="AS88" s="148"/>
      <c r="AT88" s="148"/>
      <c r="AU88" s="148"/>
      <c r="AV88" s="148"/>
      <c r="AW88" s="149"/>
      <c r="AX88" s="150"/>
      <c r="AY88" s="151"/>
      <c r="AZ88" s="152"/>
    </row>
    <row r="89" spans="39:52">
      <c r="AM89" s="201"/>
      <c r="AN89" s="202"/>
      <c r="AO89" s="203"/>
      <c r="AP89" s="5">
        <v>74</v>
      </c>
      <c r="AQ89" s="147"/>
      <c r="AR89" s="148"/>
      <c r="AS89" s="148"/>
      <c r="AT89" s="148"/>
      <c r="AU89" s="148"/>
      <c r="AV89" s="148"/>
      <c r="AW89" s="149"/>
      <c r="AX89" s="150"/>
      <c r="AY89" s="151"/>
      <c r="AZ89" s="152"/>
    </row>
    <row r="90" spans="39:52">
      <c r="AM90" s="201"/>
      <c r="AN90" s="202"/>
      <c r="AO90" s="203"/>
      <c r="AP90" s="5">
        <v>75</v>
      </c>
      <c r="AQ90" s="147"/>
      <c r="AR90" s="148"/>
      <c r="AS90" s="148"/>
      <c r="AT90" s="148"/>
      <c r="AU90" s="148"/>
      <c r="AV90" s="148"/>
      <c r="AW90" s="149"/>
      <c r="AX90" s="150"/>
      <c r="AY90" s="151"/>
      <c r="AZ90" s="152"/>
    </row>
    <row r="91" spans="39:52">
      <c r="AM91" s="201"/>
      <c r="AN91" s="202"/>
      <c r="AO91" s="203"/>
      <c r="AP91" s="5">
        <v>76</v>
      </c>
      <c r="AQ91" s="147"/>
      <c r="AR91" s="148"/>
      <c r="AS91" s="148"/>
      <c r="AT91" s="148"/>
      <c r="AU91" s="148"/>
      <c r="AV91" s="148"/>
      <c r="AW91" s="149"/>
      <c r="AX91" s="150"/>
      <c r="AY91" s="151"/>
      <c r="AZ91" s="152"/>
    </row>
    <row r="92" spans="39:52">
      <c r="AM92" s="201"/>
      <c r="AN92" s="202"/>
      <c r="AO92" s="203"/>
      <c r="AP92" s="5">
        <v>77</v>
      </c>
      <c r="AQ92" s="147"/>
      <c r="AR92" s="148"/>
      <c r="AS92" s="148"/>
      <c r="AT92" s="148"/>
      <c r="AU92" s="148"/>
      <c r="AV92" s="148"/>
      <c r="AW92" s="149"/>
      <c r="AX92" s="150"/>
      <c r="AY92" s="151"/>
      <c r="AZ92" s="152"/>
    </row>
    <row r="93" spans="39:52">
      <c r="AM93" s="204"/>
      <c r="AN93" s="205"/>
      <c r="AO93" s="206"/>
      <c r="AP93" s="9">
        <v>78</v>
      </c>
      <c r="AQ93" s="144"/>
      <c r="AR93" s="145"/>
      <c r="AS93" s="145"/>
      <c r="AT93" s="145"/>
      <c r="AU93" s="145"/>
      <c r="AV93" s="145"/>
      <c r="AW93" s="146"/>
      <c r="AX93" s="168"/>
      <c r="AY93" s="169"/>
      <c r="AZ93" s="170"/>
    </row>
    <row r="95" spans="39:52">
      <c r="AM95" t="s">
        <v>594</v>
      </c>
    </row>
    <row r="96" spans="39:52">
      <c r="AM96" s="216" t="s">
        <v>4</v>
      </c>
      <c r="AN96" s="216"/>
      <c r="AO96" s="217" t="s">
        <v>596</v>
      </c>
      <c r="AP96" s="218"/>
      <c r="AQ96" s="218"/>
      <c r="AR96" s="219"/>
      <c r="AS96" s="217" t="s">
        <v>9</v>
      </c>
      <c r="AT96" s="218"/>
      <c r="AU96" s="218"/>
      <c r="AV96" s="218"/>
      <c r="AW96" s="218"/>
      <c r="AX96" s="218"/>
      <c r="AY96" s="218"/>
      <c r="AZ96" s="219"/>
    </row>
    <row r="97" spans="39:52">
      <c r="AM97" s="216"/>
      <c r="AN97" s="216"/>
      <c r="AO97" s="220" t="s">
        <v>597</v>
      </c>
      <c r="AP97" s="221"/>
      <c r="AQ97" s="221"/>
      <c r="AR97" s="222"/>
      <c r="AS97" s="223" t="s">
        <v>8</v>
      </c>
      <c r="AT97" s="224"/>
      <c r="AU97" s="224"/>
      <c r="AV97" s="224"/>
      <c r="AW97" s="224"/>
      <c r="AX97" s="224"/>
      <c r="AY97" s="224"/>
      <c r="AZ97" s="225"/>
    </row>
    <row r="98" spans="39:52">
      <c r="AM98" s="216"/>
      <c r="AN98" s="216"/>
      <c r="AO98" s="223" t="s">
        <v>598</v>
      </c>
      <c r="AP98" s="224"/>
      <c r="AQ98" s="224"/>
      <c r="AR98" s="225"/>
      <c r="AS98" s="226" t="s">
        <v>44</v>
      </c>
      <c r="AT98" s="227"/>
      <c r="AU98" s="228"/>
      <c r="AV98" s="216" t="s">
        <v>599</v>
      </c>
      <c r="AW98" s="216"/>
      <c r="AX98" s="216"/>
      <c r="AY98" s="216"/>
      <c r="AZ98" s="216"/>
    </row>
    <row r="99" spans="39:52">
      <c r="AM99" s="239" t="s">
        <v>7</v>
      </c>
      <c r="AN99" s="239"/>
      <c r="AO99" s="226">
        <v>0.15</v>
      </c>
      <c r="AP99" s="227"/>
      <c r="AQ99" s="227"/>
      <c r="AR99" s="228"/>
      <c r="AS99" s="226">
        <v>0.04</v>
      </c>
      <c r="AT99" s="227"/>
      <c r="AU99" s="228"/>
      <c r="AV99" s="229">
        <v>0.15</v>
      </c>
      <c r="AW99" s="230"/>
      <c r="AX99" s="231" t="s">
        <v>15</v>
      </c>
      <c r="AY99" s="232"/>
      <c r="AZ99" s="232"/>
    </row>
  </sheetData>
  <mergeCells count="557">
    <mergeCell ref="BD59:BF59"/>
    <mergeCell ref="BH59:BJ59"/>
    <mergeCell ref="BL59:BN59"/>
    <mergeCell ref="BO50:BQ50"/>
    <mergeCell ref="BO52:BQ52"/>
    <mergeCell ref="BO53:BQ53"/>
    <mergeCell ref="BD56:BF56"/>
    <mergeCell ref="BH56:BJ56"/>
    <mergeCell ref="BL56:BN56"/>
    <mergeCell ref="BO34:BQ34"/>
    <mergeCell ref="BO35:BQ35"/>
    <mergeCell ref="BD38:BF38"/>
    <mergeCell ref="BH38:BJ38"/>
    <mergeCell ref="BL38:BN38"/>
    <mergeCell ref="BD41:BF41"/>
    <mergeCell ref="BH41:BJ41"/>
    <mergeCell ref="BL41:BN41"/>
    <mergeCell ref="BD24:BF24"/>
    <mergeCell ref="BH24:BJ24"/>
    <mergeCell ref="BL24:BN24"/>
    <mergeCell ref="BD30:BF30"/>
    <mergeCell ref="BH30:BJ30"/>
    <mergeCell ref="BL30:BN30"/>
    <mergeCell ref="BO32:BQ32"/>
    <mergeCell ref="BO12:BQ12"/>
    <mergeCell ref="BO14:BQ14"/>
    <mergeCell ref="BO15:BQ15"/>
    <mergeCell ref="BO17:BQ17"/>
    <mergeCell ref="BO18:BQ18"/>
    <mergeCell ref="BD21:BF21"/>
    <mergeCell ref="BH21:BJ21"/>
    <mergeCell ref="BL21:BN21"/>
    <mergeCell ref="BD27:BF27"/>
    <mergeCell ref="BH27:BJ27"/>
    <mergeCell ref="BL27:BN27"/>
    <mergeCell ref="AM99:AN99"/>
    <mergeCell ref="AO99:AR99"/>
    <mergeCell ref="AS99:AU99"/>
    <mergeCell ref="AV99:AW99"/>
    <mergeCell ref="AX99:AZ99"/>
    <mergeCell ref="B2:B10"/>
    <mergeCell ref="E4:F4"/>
    <mergeCell ref="AM96:AN98"/>
    <mergeCell ref="AO96:AR96"/>
    <mergeCell ref="AS96:AZ96"/>
    <mergeCell ref="AO97:AR97"/>
    <mergeCell ref="AS97:AZ97"/>
    <mergeCell ref="AO98:AR98"/>
    <mergeCell ref="AS98:AU98"/>
    <mergeCell ref="AV98:AZ98"/>
    <mergeCell ref="D64:X64"/>
    <mergeCell ref="Y64:AA64"/>
    <mergeCell ref="AB64:AD64"/>
    <mergeCell ref="AE64:AG64"/>
    <mergeCell ref="AH64:AJ64"/>
    <mergeCell ref="D65:X65"/>
    <mergeCell ref="Y65:AJ65"/>
    <mergeCell ref="D62:X62"/>
    <mergeCell ref="Y62:AA62"/>
    <mergeCell ref="AB62:AD62"/>
    <mergeCell ref="AE62:AG62"/>
    <mergeCell ref="AH62:AJ62"/>
    <mergeCell ref="D63:X63"/>
    <mergeCell ref="Y63:AA63"/>
    <mergeCell ref="AB63:AD63"/>
    <mergeCell ref="AE63:AG63"/>
    <mergeCell ref="AH63:AJ63"/>
    <mergeCell ref="D61:I61"/>
    <mergeCell ref="J61:K61"/>
    <mergeCell ref="L61:R61"/>
    <mergeCell ref="S61:U61"/>
    <mergeCell ref="V61:X61"/>
    <mergeCell ref="Y61:AA61"/>
    <mergeCell ref="AB61:AD61"/>
    <mergeCell ref="AE61:AG61"/>
    <mergeCell ref="AH61:AJ61"/>
    <mergeCell ref="AE59:AG59"/>
    <mergeCell ref="AH59:AJ59"/>
    <mergeCell ref="G60:I60"/>
    <mergeCell ref="J60:K60"/>
    <mergeCell ref="L60:R60"/>
    <mergeCell ref="S60:U60"/>
    <mergeCell ref="V60:X60"/>
    <mergeCell ref="Y60:AA60"/>
    <mergeCell ref="AB60:AD60"/>
    <mergeCell ref="AE60:AG60"/>
    <mergeCell ref="AH60:AJ60"/>
    <mergeCell ref="D59:D60"/>
    <mergeCell ref="E59:F60"/>
    <mergeCell ref="G59:I59"/>
    <mergeCell ref="J59:K59"/>
    <mergeCell ref="L59:R59"/>
    <mergeCell ref="S59:U59"/>
    <mergeCell ref="V59:X59"/>
    <mergeCell ref="Y59:AA59"/>
    <mergeCell ref="AB59:AD59"/>
    <mergeCell ref="E58:I58"/>
    <mergeCell ref="J58:K58"/>
    <mergeCell ref="L58:R58"/>
    <mergeCell ref="S58:U58"/>
    <mergeCell ref="V58:X58"/>
    <mergeCell ref="Y58:AA58"/>
    <mergeCell ref="AB58:AD58"/>
    <mergeCell ref="AE58:AG58"/>
    <mergeCell ref="AH58:AJ58"/>
    <mergeCell ref="AB56:AD56"/>
    <mergeCell ref="AE56:AG56"/>
    <mergeCell ref="AH56:AJ56"/>
    <mergeCell ref="E57:I57"/>
    <mergeCell ref="J57:K57"/>
    <mergeCell ref="L57:R57"/>
    <mergeCell ref="S57:U57"/>
    <mergeCell ref="V57:X57"/>
    <mergeCell ref="Y57:AA57"/>
    <mergeCell ref="AB57:AD57"/>
    <mergeCell ref="D56:I56"/>
    <mergeCell ref="J56:K56"/>
    <mergeCell ref="L56:R56"/>
    <mergeCell ref="S56:U56"/>
    <mergeCell ref="V56:X56"/>
    <mergeCell ref="Y56:AA56"/>
    <mergeCell ref="AE57:AG57"/>
    <mergeCell ref="AH57:AJ57"/>
    <mergeCell ref="AE55:AG55"/>
    <mergeCell ref="AH55:AJ55"/>
    <mergeCell ref="AH53:AJ53"/>
    <mergeCell ref="S54:U54"/>
    <mergeCell ref="V54:X54"/>
    <mergeCell ref="Y54:AA54"/>
    <mergeCell ref="AB54:AD54"/>
    <mergeCell ref="AE54:AG54"/>
    <mergeCell ref="AH54:AJ54"/>
    <mergeCell ref="AB52:AD52"/>
    <mergeCell ref="AE52:AG52"/>
    <mergeCell ref="AH52:AJ52"/>
    <mergeCell ref="D53:I55"/>
    <mergeCell ref="J53:R55"/>
    <mergeCell ref="S53:U53"/>
    <mergeCell ref="V53:X53"/>
    <mergeCell ref="Y53:AA53"/>
    <mergeCell ref="AB53:AD53"/>
    <mergeCell ref="AE53:AG53"/>
    <mergeCell ref="D50:X52"/>
    <mergeCell ref="Y50:AA50"/>
    <mergeCell ref="AB50:AD50"/>
    <mergeCell ref="AE50:AG50"/>
    <mergeCell ref="AH50:AJ50"/>
    <mergeCell ref="Y51:AA51"/>
    <mergeCell ref="AB51:AD51"/>
    <mergeCell ref="AE51:AG51"/>
    <mergeCell ref="AH51:AJ51"/>
    <mergeCell ref="Y52:AA52"/>
    <mergeCell ref="S55:U55"/>
    <mergeCell ref="V55:X55"/>
    <mergeCell ref="Y55:AA55"/>
    <mergeCell ref="AB55:AD55"/>
    <mergeCell ref="D46:X46"/>
    <mergeCell ref="Y46:AA46"/>
    <mergeCell ref="AB46:AD46"/>
    <mergeCell ref="AE46:AG46"/>
    <mergeCell ref="AH46:AJ46"/>
    <mergeCell ref="D47:X47"/>
    <mergeCell ref="Y47:AJ47"/>
    <mergeCell ref="D44:X44"/>
    <mergeCell ref="Y44:AA44"/>
    <mergeCell ref="AB44:AD44"/>
    <mergeCell ref="AE44:AG44"/>
    <mergeCell ref="AH44:AJ44"/>
    <mergeCell ref="D45:X45"/>
    <mergeCell ref="Y45:AA45"/>
    <mergeCell ref="AB45:AD45"/>
    <mergeCell ref="AE45:AG45"/>
    <mergeCell ref="AH45:AJ45"/>
    <mergeCell ref="D43:I43"/>
    <mergeCell ref="J43:K43"/>
    <mergeCell ref="L43:R43"/>
    <mergeCell ref="S43:U43"/>
    <mergeCell ref="V43:X43"/>
    <mergeCell ref="Y43:AA43"/>
    <mergeCell ref="AB43:AD43"/>
    <mergeCell ref="AE43:AG43"/>
    <mergeCell ref="AH43:AJ43"/>
    <mergeCell ref="AH42:AJ42"/>
    <mergeCell ref="AE41:AG41"/>
    <mergeCell ref="AH41:AJ41"/>
    <mergeCell ref="G42:I42"/>
    <mergeCell ref="J42:K42"/>
    <mergeCell ref="L42:R42"/>
    <mergeCell ref="S42:U42"/>
    <mergeCell ref="V42:X42"/>
    <mergeCell ref="Y42:AA42"/>
    <mergeCell ref="AB42:AD42"/>
    <mergeCell ref="AE42:AG42"/>
    <mergeCell ref="D41:D42"/>
    <mergeCell ref="E41:F42"/>
    <mergeCell ref="G41:I41"/>
    <mergeCell ref="J41:K41"/>
    <mergeCell ref="L41:R41"/>
    <mergeCell ref="S41:U41"/>
    <mergeCell ref="V41:X41"/>
    <mergeCell ref="Y41:AA41"/>
    <mergeCell ref="AB41:AD41"/>
    <mergeCell ref="E40:I40"/>
    <mergeCell ref="J40:K40"/>
    <mergeCell ref="L40:R40"/>
    <mergeCell ref="S40:U40"/>
    <mergeCell ref="V40:X40"/>
    <mergeCell ref="Y40:AA40"/>
    <mergeCell ref="AB40:AD40"/>
    <mergeCell ref="AE40:AG40"/>
    <mergeCell ref="AH40:AJ40"/>
    <mergeCell ref="AB38:AD38"/>
    <mergeCell ref="AE38:AG38"/>
    <mergeCell ref="AH38:AJ38"/>
    <mergeCell ref="E39:I39"/>
    <mergeCell ref="J39:K39"/>
    <mergeCell ref="L39:R39"/>
    <mergeCell ref="S39:U39"/>
    <mergeCell ref="V39:X39"/>
    <mergeCell ref="Y39:AA39"/>
    <mergeCell ref="AB39:AD39"/>
    <mergeCell ref="D38:I38"/>
    <mergeCell ref="J38:K38"/>
    <mergeCell ref="L38:R38"/>
    <mergeCell ref="S38:U38"/>
    <mergeCell ref="V38:X38"/>
    <mergeCell ref="Y38:AA38"/>
    <mergeCell ref="AE39:AG39"/>
    <mergeCell ref="AH39:AJ39"/>
    <mergeCell ref="AE37:AG37"/>
    <mergeCell ref="AH37:AJ37"/>
    <mergeCell ref="AB35:AD35"/>
    <mergeCell ref="AE35:AG35"/>
    <mergeCell ref="AH35:AJ35"/>
    <mergeCell ref="S36:U36"/>
    <mergeCell ref="V36:X36"/>
    <mergeCell ref="Y36:AA36"/>
    <mergeCell ref="AB36:AD36"/>
    <mergeCell ref="AE36:AG36"/>
    <mergeCell ref="AH36:AJ36"/>
    <mergeCell ref="D35:I37"/>
    <mergeCell ref="J35:R37"/>
    <mergeCell ref="S35:U35"/>
    <mergeCell ref="V35:X35"/>
    <mergeCell ref="Y35:AA35"/>
    <mergeCell ref="S37:U37"/>
    <mergeCell ref="V37:X37"/>
    <mergeCell ref="Y37:AA37"/>
    <mergeCell ref="AB37:AD37"/>
    <mergeCell ref="D29:X29"/>
    <mergeCell ref="Y29:AJ29"/>
    <mergeCell ref="D32:X34"/>
    <mergeCell ref="Y32:AA32"/>
    <mergeCell ref="AB32:AD32"/>
    <mergeCell ref="AE32:AG32"/>
    <mergeCell ref="AH32:AJ32"/>
    <mergeCell ref="Y33:AA33"/>
    <mergeCell ref="AB33:AD33"/>
    <mergeCell ref="AE33:AG33"/>
    <mergeCell ref="AH33:AJ33"/>
    <mergeCell ref="Y34:AA34"/>
    <mergeCell ref="AB34:AD34"/>
    <mergeCell ref="AE34:AG34"/>
    <mergeCell ref="AH34:AJ34"/>
    <mergeCell ref="D27:X27"/>
    <mergeCell ref="Y27:AA27"/>
    <mergeCell ref="AB27:AD27"/>
    <mergeCell ref="AE27:AG27"/>
    <mergeCell ref="AH27:AJ27"/>
    <mergeCell ref="D28:X28"/>
    <mergeCell ref="Y28:AA28"/>
    <mergeCell ref="AB28:AD28"/>
    <mergeCell ref="AE28:AG28"/>
    <mergeCell ref="AH28:AJ28"/>
    <mergeCell ref="AH25:AJ25"/>
    <mergeCell ref="D26:X26"/>
    <mergeCell ref="Y26:AA26"/>
    <mergeCell ref="AB26:AD26"/>
    <mergeCell ref="AE26:AG26"/>
    <mergeCell ref="AH26:AJ26"/>
    <mergeCell ref="D25:I25"/>
    <mergeCell ref="J25:K25"/>
    <mergeCell ref="L25:R25"/>
    <mergeCell ref="S25:U25"/>
    <mergeCell ref="V25:X25"/>
    <mergeCell ref="Y25:AA25"/>
    <mergeCell ref="AB25:AD25"/>
    <mergeCell ref="AE25:AG25"/>
    <mergeCell ref="Y24:AA24"/>
    <mergeCell ref="AB24:AD24"/>
    <mergeCell ref="AE24:AG24"/>
    <mergeCell ref="AH24:AJ24"/>
    <mergeCell ref="V23:X23"/>
    <mergeCell ref="Y23:AA23"/>
    <mergeCell ref="AB23:AD23"/>
    <mergeCell ref="AE23:AG23"/>
    <mergeCell ref="AH23:AJ23"/>
    <mergeCell ref="G24:I24"/>
    <mergeCell ref="J24:K24"/>
    <mergeCell ref="L24:R24"/>
    <mergeCell ref="S24:U24"/>
    <mergeCell ref="V24:X24"/>
    <mergeCell ref="D23:D24"/>
    <mergeCell ref="E23:F24"/>
    <mergeCell ref="G23:I23"/>
    <mergeCell ref="J23:K23"/>
    <mergeCell ref="L23:R23"/>
    <mergeCell ref="S23:U23"/>
    <mergeCell ref="AH22:AJ22"/>
    <mergeCell ref="AE21:AG21"/>
    <mergeCell ref="AH21:AJ21"/>
    <mergeCell ref="G22:I22"/>
    <mergeCell ref="J22:K22"/>
    <mergeCell ref="L22:R22"/>
    <mergeCell ref="S22:U22"/>
    <mergeCell ref="V22:X22"/>
    <mergeCell ref="Y22:AA22"/>
    <mergeCell ref="AB22:AD22"/>
    <mergeCell ref="AE22:AG22"/>
    <mergeCell ref="D21:D22"/>
    <mergeCell ref="E21:F22"/>
    <mergeCell ref="G21:I21"/>
    <mergeCell ref="J21:K21"/>
    <mergeCell ref="L21:R21"/>
    <mergeCell ref="S21:U21"/>
    <mergeCell ref="V21:X21"/>
    <mergeCell ref="Y21:AA21"/>
    <mergeCell ref="AB21:AD21"/>
    <mergeCell ref="E20:I20"/>
    <mergeCell ref="J20:K20"/>
    <mergeCell ref="L20:R20"/>
    <mergeCell ref="S20:U20"/>
    <mergeCell ref="V20:X20"/>
    <mergeCell ref="Y20:AA20"/>
    <mergeCell ref="AB20:AD20"/>
    <mergeCell ref="AE20:AG20"/>
    <mergeCell ref="AH20:AJ20"/>
    <mergeCell ref="AH16:AJ16"/>
    <mergeCell ref="AB18:AD18"/>
    <mergeCell ref="AE18:AG18"/>
    <mergeCell ref="AH18:AJ18"/>
    <mergeCell ref="E19:I19"/>
    <mergeCell ref="J19:K19"/>
    <mergeCell ref="L19:R19"/>
    <mergeCell ref="S19:U19"/>
    <mergeCell ref="V19:X19"/>
    <mergeCell ref="Y19:AA19"/>
    <mergeCell ref="AB19:AD19"/>
    <mergeCell ref="D18:I18"/>
    <mergeCell ref="J18:K18"/>
    <mergeCell ref="L18:R18"/>
    <mergeCell ref="S18:U18"/>
    <mergeCell ref="V18:X18"/>
    <mergeCell ref="Y18:AA18"/>
    <mergeCell ref="AE19:AG19"/>
    <mergeCell ref="AH19:AJ19"/>
    <mergeCell ref="AH13:AJ13"/>
    <mergeCell ref="Y14:AA14"/>
    <mergeCell ref="AB14:AD14"/>
    <mergeCell ref="AE14:AG14"/>
    <mergeCell ref="AH14:AJ14"/>
    <mergeCell ref="D15:I17"/>
    <mergeCell ref="J15:R17"/>
    <mergeCell ref="S15:U15"/>
    <mergeCell ref="V15:X15"/>
    <mergeCell ref="Y15:AA15"/>
    <mergeCell ref="S17:U17"/>
    <mergeCell ref="V17:X17"/>
    <mergeCell ref="Y17:AA17"/>
    <mergeCell ref="AB17:AD17"/>
    <mergeCell ref="AE17:AG17"/>
    <mergeCell ref="AH17:AJ17"/>
    <mergeCell ref="AB15:AD15"/>
    <mergeCell ref="AE15:AG15"/>
    <mergeCell ref="AH15:AJ15"/>
    <mergeCell ref="S16:U16"/>
    <mergeCell ref="V16:X16"/>
    <mergeCell ref="Y16:AA16"/>
    <mergeCell ref="AB16:AD16"/>
    <mergeCell ref="AE16:AG16"/>
    <mergeCell ref="AQ93:AW93"/>
    <mergeCell ref="AX93:AZ93"/>
    <mergeCell ref="D12:X14"/>
    <mergeCell ref="Y12:AA12"/>
    <mergeCell ref="AB12:AD12"/>
    <mergeCell ref="AE12:AG12"/>
    <mergeCell ref="AH12:AJ12"/>
    <mergeCell ref="Y13:AA13"/>
    <mergeCell ref="AB13:AD13"/>
    <mergeCell ref="AE13:AG13"/>
    <mergeCell ref="AQ90:AW90"/>
    <mergeCell ref="AX90:AZ90"/>
    <mergeCell ref="AQ91:AW91"/>
    <mergeCell ref="AX91:AZ91"/>
    <mergeCell ref="AQ92:AW92"/>
    <mergeCell ref="AX92:AZ92"/>
    <mergeCell ref="AX86:AZ86"/>
    <mergeCell ref="AQ87:AW87"/>
    <mergeCell ref="AX87:AZ87"/>
    <mergeCell ref="AQ88:AW88"/>
    <mergeCell ref="AX88:AZ88"/>
    <mergeCell ref="AQ89:AW89"/>
    <mergeCell ref="AX89:AZ89"/>
    <mergeCell ref="AM82:AO93"/>
    <mergeCell ref="AQ82:AW82"/>
    <mergeCell ref="AX82:AZ82"/>
    <mergeCell ref="AQ83:AW83"/>
    <mergeCell ref="AX83:AZ83"/>
    <mergeCell ref="AQ84:AW84"/>
    <mergeCell ref="AX84:AZ84"/>
    <mergeCell ref="AQ85:AW85"/>
    <mergeCell ref="AX85:AZ85"/>
    <mergeCell ref="AQ86:AW86"/>
    <mergeCell ref="AQ71:AW71"/>
    <mergeCell ref="AX71:AZ71"/>
    <mergeCell ref="AM72:AO81"/>
    <mergeCell ref="AQ72:AW72"/>
    <mergeCell ref="AX72:AZ72"/>
    <mergeCell ref="AQ73:AW73"/>
    <mergeCell ref="AX73:AZ73"/>
    <mergeCell ref="AQ74:AW74"/>
    <mergeCell ref="AX74:AZ74"/>
    <mergeCell ref="AQ75:AW75"/>
    <mergeCell ref="AM59:AO71"/>
    <mergeCell ref="AQ79:AW79"/>
    <mergeCell ref="AX79:AZ79"/>
    <mergeCell ref="AQ80:AW80"/>
    <mergeCell ref="AX80:AZ80"/>
    <mergeCell ref="AQ81:AW81"/>
    <mergeCell ref="AX81:AZ81"/>
    <mergeCell ref="AX75:AZ75"/>
    <mergeCell ref="AQ76:AW76"/>
    <mergeCell ref="AX76:AZ76"/>
    <mergeCell ref="AQ77:AW77"/>
    <mergeCell ref="AX77:AZ77"/>
    <mergeCell ref="AQ78:AW78"/>
    <mergeCell ref="AX78:AZ78"/>
    <mergeCell ref="AQ68:AW68"/>
    <mergeCell ref="AX68:AZ68"/>
    <mergeCell ref="AQ69:AW69"/>
    <mergeCell ref="AX69:AZ69"/>
    <mergeCell ref="AQ70:AW70"/>
    <mergeCell ref="AX70:AZ70"/>
    <mergeCell ref="AQ65:AW65"/>
    <mergeCell ref="AX65:AZ65"/>
    <mergeCell ref="AQ66:AW66"/>
    <mergeCell ref="AX66:AZ66"/>
    <mergeCell ref="AQ67:AW67"/>
    <mergeCell ref="AX67:AZ67"/>
    <mergeCell ref="AQ62:AW62"/>
    <mergeCell ref="AX62:AZ62"/>
    <mergeCell ref="AQ63:AW63"/>
    <mergeCell ref="AX63:AZ63"/>
    <mergeCell ref="AQ64:AW64"/>
    <mergeCell ref="AX64:AZ64"/>
    <mergeCell ref="AX57:AZ57"/>
    <mergeCell ref="AQ58:AW58"/>
    <mergeCell ref="AX58:AZ58"/>
    <mergeCell ref="AQ59:AW59"/>
    <mergeCell ref="AX59:AZ59"/>
    <mergeCell ref="AQ60:AW60"/>
    <mergeCell ref="AX60:AZ60"/>
    <mergeCell ref="AQ61:AW61"/>
    <mergeCell ref="AX61:AZ61"/>
    <mergeCell ref="AQ53:AW53"/>
    <mergeCell ref="AX53:AZ53"/>
    <mergeCell ref="AM54:AO58"/>
    <mergeCell ref="AQ54:AW54"/>
    <mergeCell ref="AX54:AZ54"/>
    <mergeCell ref="AQ55:AW55"/>
    <mergeCell ref="AX55:AZ55"/>
    <mergeCell ref="AQ56:AW56"/>
    <mergeCell ref="AX56:AZ56"/>
    <mergeCell ref="AQ57:AW57"/>
    <mergeCell ref="AQ50:AW50"/>
    <mergeCell ref="AX50:AZ50"/>
    <mergeCell ref="AQ51:AW51"/>
    <mergeCell ref="AX51:AZ51"/>
    <mergeCell ref="AQ52:AW52"/>
    <mergeCell ref="AX52:AZ52"/>
    <mergeCell ref="AQ47:AW47"/>
    <mergeCell ref="AX47:AZ47"/>
    <mergeCell ref="AQ48:AW48"/>
    <mergeCell ref="AX48:AZ48"/>
    <mergeCell ref="AQ49:AW49"/>
    <mergeCell ref="AX49:AZ49"/>
    <mergeCell ref="AQ44:AW44"/>
    <mergeCell ref="AX44:AZ44"/>
    <mergeCell ref="AQ45:AW45"/>
    <mergeCell ref="AX45:AZ45"/>
    <mergeCell ref="AQ46:AW46"/>
    <mergeCell ref="AX46:AZ46"/>
    <mergeCell ref="AQ41:AW41"/>
    <mergeCell ref="AX41:AZ41"/>
    <mergeCell ref="AQ42:AW42"/>
    <mergeCell ref="AX42:AZ42"/>
    <mergeCell ref="AQ43:AW43"/>
    <mergeCell ref="AX43:AZ43"/>
    <mergeCell ref="AQ38:AW38"/>
    <mergeCell ref="AX38:AZ38"/>
    <mergeCell ref="AQ39:AW39"/>
    <mergeCell ref="AX39:AZ39"/>
    <mergeCell ref="AQ40:AW40"/>
    <mergeCell ref="AX40:AZ40"/>
    <mergeCell ref="AQ35:AW35"/>
    <mergeCell ref="AX35:AZ35"/>
    <mergeCell ref="AQ36:AW36"/>
    <mergeCell ref="AX36:AZ36"/>
    <mergeCell ref="AQ37:AW37"/>
    <mergeCell ref="AX37:AZ37"/>
    <mergeCell ref="AQ32:AW32"/>
    <mergeCell ref="AX32:AZ32"/>
    <mergeCell ref="AQ33:AW33"/>
    <mergeCell ref="AX33:AZ33"/>
    <mergeCell ref="AQ34:AW34"/>
    <mergeCell ref="AX34:AZ34"/>
    <mergeCell ref="AQ29:AW29"/>
    <mergeCell ref="AX29:AZ29"/>
    <mergeCell ref="AQ30:AW30"/>
    <mergeCell ref="AX30:AZ30"/>
    <mergeCell ref="AQ31:AW31"/>
    <mergeCell ref="AX31:AZ31"/>
    <mergeCell ref="AX26:AZ26"/>
    <mergeCell ref="AQ27:AW27"/>
    <mergeCell ref="AX27:AZ27"/>
    <mergeCell ref="AQ28:AW28"/>
    <mergeCell ref="AX28:AZ28"/>
    <mergeCell ref="AQ23:AW23"/>
    <mergeCell ref="AX23:AZ23"/>
    <mergeCell ref="AQ24:AW24"/>
    <mergeCell ref="AX24:AZ24"/>
    <mergeCell ref="AQ25:AW25"/>
    <mergeCell ref="AX25:AZ25"/>
    <mergeCell ref="AM12:AO13"/>
    <mergeCell ref="AP12:AP13"/>
    <mergeCell ref="AQ12:AW13"/>
    <mergeCell ref="AX12:AZ13"/>
    <mergeCell ref="AM14:AO53"/>
    <mergeCell ref="AQ14:AW14"/>
    <mergeCell ref="AX14:AZ14"/>
    <mergeCell ref="AQ15:AW15"/>
    <mergeCell ref="AX15:AZ15"/>
    <mergeCell ref="AQ16:AW16"/>
    <mergeCell ref="AQ20:AW20"/>
    <mergeCell ref="AX20:AZ20"/>
    <mergeCell ref="AQ21:AW21"/>
    <mergeCell ref="AX21:AZ21"/>
    <mergeCell ref="AQ22:AW22"/>
    <mergeCell ref="AX22:AZ22"/>
    <mergeCell ref="AX16:AZ16"/>
    <mergeCell ref="AQ17:AW17"/>
    <mergeCell ref="AX17:AZ17"/>
    <mergeCell ref="AQ18:AW18"/>
    <mergeCell ref="AX18:AZ18"/>
    <mergeCell ref="AQ19:AW19"/>
    <mergeCell ref="AX19:AZ19"/>
    <mergeCell ref="AQ26:AW26"/>
  </mergeCells>
  <phoneticPr fontId="1"/>
  <conditionalFormatting sqref="AX82:AX93 AQ82:AQ93 AX45:AX53 AQ45:AQ53">
    <cfRule type="cellIs" dxfId="3" priority="1" stopIfTrue="1" operator="equal">
      <formula>0</formula>
    </cfRule>
    <cfRule type="cellIs" dxfId="2" priority="2" stopIfTrue="1" operator="notEqual">
      <formula>0</formula>
    </cfRule>
  </conditionalFormatting>
  <dataValidations count="1">
    <dataValidation type="decimal" imeMode="off" operator="greaterThan" allowBlank="1" showInputMessage="1" showErrorMessage="1" sqref="AX81:AX93 AX29:AX31 AX68:AX71 AX45:AX53">
      <formula1>0</formula1>
    </dataValidation>
  </dataValidations>
  <pageMargins left="0.70000000000000007" right="0.70000000000000007" top="0.75000000000000011" bottom="0.75000000000000011" header="0.30000000000000004" footer="0.30000000000000004"/>
  <pageSetup paperSize="8" scale="44" orientation="landscape" horizontalDpi="4294967292" verticalDpi="4294967292"/>
  <rowBreaks count="1" manualBreakCount="1">
    <brk id="99" max="16383" man="1"/>
  </rowBreaks>
  <colBreaks count="1" manualBreakCount="1">
    <brk id="77" max="1048575" man="1"/>
  </col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W100"/>
  <sheetViews>
    <sheetView showGridLines="0" topLeftCell="R74" workbookViewId="0">
      <selection activeCell="B2" sqref="B2:B10"/>
    </sheetView>
  </sheetViews>
  <sheetFormatPr baseColWidth="12" defaultColWidth="8.83203125" defaultRowHeight="17" x14ac:dyDescent="0"/>
  <cols>
    <col min="1" max="1" width="2.83203125" customWidth="1"/>
    <col min="2" max="2" width="41.83203125" customWidth="1"/>
    <col min="3" max="102" width="3.1640625" customWidth="1"/>
  </cols>
  <sheetData>
    <row r="1" spans="2:75" ht="18" thickBot="1"/>
    <row r="2" spans="2:75">
      <c r="B2" s="211" t="s">
        <v>233</v>
      </c>
      <c r="D2" t="s">
        <v>211</v>
      </c>
    </row>
    <row r="3" spans="2:75">
      <c r="B3" s="212"/>
      <c r="D3" t="s">
        <v>214</v>
      </c>
      <c r="E3" t="s">
        <v>228</v>
      </c>
    </row>
    <row r="4" spans="2:75">
      <c r="B4" s="212"/>
      <c r="D4" t="s">
        <v>212</v>
      </c>
      <c r="E4" s="214"/>
      <c r="F4" s="215"/>
      <c r="G4" t="s">
        <v>220</v>
      </c>
    </row>
    <row r="5" spans="2:75">
      <c r="B5" s="212"/>
      <c r="D5" t="s">
        <v>213</v>
      </c>
      <c r="E5" s="2" t="s">
        <v>219</v>
      </c>
      <c r="F5" s="26"/>
    </row>
    <row r="6" spans="2:75">
      <c r="B6" s="212"/>
      <c r="D6" t="s">
        <v>647</v>
      </c>
    </row>
    <row r="7" spans="2:75">
      <c r="B7" s="212"/>
      <c r="D7" t="s">
        <v>216</v>
      </c>
      <c r="BB7" t="s">
        <v>601</v>
      </c>
      <c r="BC7" s="14"/>
      <c r="BD7" s="14"/>
      <c r="BE7" s="14"/>
      <c r="BF7" s="14"/>
      <c r="BG7" s="14"/>
      <c r="BH7" s="14"/>
      <c r="BI7" s="14"/>
    </row>
    <row r="8" spans="2:75">
      <c r="B8" s="212"/>
      <c r="D8" t="s">
        <v>223</v>
      </c>
      <c r="BB8" t="s">
        <v>602</v>
      </c>
      <c r="BC8" s="14"/>
      <c r="BD8" s="14"/>
      <c r="BE8" s="14"/>
      <c r="BF8" s="14"/>
      <c r="BG8" s="14"/>
      <c r="BH8" s="14"/>
      <c r="BI8" s="14"/>
    </row>
    <row r="9" spans="2:75">
      <c r="B9" s="212"/>
      <c r="D9" t="s">
        <v>229</v>
      </c>
      <c r="BC9" s="14"/>
      <c r="BD9" s="14"/>
      <c r="BE9" s="14"/>
      <c r="BF9" s="14"/>
      <c r="BG9" s="14"/>
      <c r="BH9" s="14"/>
      <c r="BI9" s="14"/>
    </row>
    <row r="10" spans="2:75" ht="18" thickBot="1">
      <c r="B10" s="213"/>
      <c r="D10" t="s">
        <v>230</v>
      </c>
      <c r="BC10" s="14"/>
      <c r="BD10" s="14"/>
      <c r="BE10" s="14"/>
      <c r="BF10" s="14"/>
      <c r="BG10" s="14"/>
      <c r="BH10" s="14"/>
      <c r="BI10" s="14"/>
    </row>
    <row r="11" spans="2:75" ht="18" thickBot="1">
      <c r="BB11" s="39" t="s">
        <v>600</v>
      </c>
      <c r="BC11" s="14"/>
      <c r="BD11" s="14"/>
      <c r="BE11" s="14"/>
      <c r="BF11" s="14"/>
      <c r="BG11" s="14"/>
      <c r="BH11" s="14"/>
      <c r="BI11" s="14"/>
    </row>
    <row r="12" spans="2:75">
      <c r="B12" s="24" t="s">
        <v>231</v>
      </c>
      <c r="D12" s="80" t="s">
        <v>185</v>
      </c>
      <c r="E12" s="81"/>
      <c r="F12" s="81"/>
      <c r="G12" s="81"/>
      <c r="H12" s="81"/>
      <c r="I12" s="81"/>
      <c r="J12" s="81"/>
      <c r="K12" s="81"/>
      <c r="L12" s="81"/>
      <c r="M12" s="81"/>
      <c r="N12" s="81"/>
      <c r="O12" s="81"/>
      <c r="P12" s="81"/>
      <c r="Q12" s="81"/>
      <c r="R12" s="81"/>
      <c r="S12" s="81"/>
      <c r="T12" s="81"/>
      <c r="U12" s="81"/>
      <c r="V12" s="81"/>
      <c r="W12" s="81"/>
      <c r="X12" s="82"/>
      <c r="Y12" s="92" t="s">
        <v>144</v>
      </c>
      <c r="Z12" s="93"/>
      <c r="AA12" s="93"/>
      <c r="AB12" s="93" t="s">
        <v>147</v>
      </c>
      <c r="AC12" s="93"/>
      <c r="AD12" s="93"/>
      <c r="AE12" s="93"/>
      <c r="AF12" s="93"/>
      <c r="AG12" s="93"/>
      <c r="AH12" s="93"/>
      <c r="AI12" s="93"/>
      <c r="AJ12" s="94"/>
      <c r="AM12" s="198" t="s">
        <v>50</v>
      </c>
      <c r="AN12" s="199"/>
      <c r="AO12" s="200"/>
      <c r="AP12" s="207" t="s">
        <v>51</v>
      </c>
      <c r="AQ12" s="198" t="s">
        <v>52</v>
      </c>
      <c r="AR12" s="199"/>
      <c r="AS12" s="199"/>
      <c r="AT12" s="199"/>
      <c r="AU12" s="199"/>
      <c r="AV12" s="199"/>
      <c r="AW12" s="200"/>
      <c r="AX12" s="198" t="s">
        <v>47</v>
      </c>
      <c r="AY12" s="199"/>
      <c r="AZ12" s="200"/>
      <c r="BB12" s="39" t="s">
        <v>603</v>
      </c>
      <c r="BC12" s="14"/>
      <c r="BD12" s="14"/>
      <c r="BE12" s="14"/>
      <c r="BF12" s="14"/>
      <c r="BG12" s="14"/>
      <c r="BH12" s="14"/>
      <c r="BI12" s="14"/>
      <c r="BJ12" s="14"/>
      <c r="BK12" s="14"/>
      <c r="BL12" s="14" t="s">
        <v>609</v>
      </c>
      <c r="BM12" s="14"/>
      <c r="BN12" s="14"/>
      <c r="BO12" s="235">
        <v>910</v>
      </c>
      <c r="BP12" s="235"/>
      <c r="BQ12" s="235"/>
      <c r="BR12" s="14" t="s">
        <v>608</v>
      </c>
      <c r="BS12" s="14"/>
      <c r="BT12" s="14" t="s">
        <v>610</v>
      </c>
      <c r="BU12" s="14"/>
      <c r="BV12" s="14"/>
      <c r="BW12" s="14"/>
    </row>
    <row r="13" spans="2:75">
      <c r="D13" s="83"/>
      <c r="E13" s="84"/>
      <c r="F13" s="84"/>
      <c r="G13" s="84"/>
      <c r="H13" s="84"/>
      <c r="I13" s="84"/>
      <c r="J13" s="84"/>
      <c r="K13" s="84"/>
      <c r="L13" s="84"/>
      <c r="M13" s="84"/>
      <c r="N13" s="84"/>
      <c r="O13" s="84"/>
      <c r="P13" s="84"/>
      <c r="Q13" s="84"/>
      <c r="R13" s="84"/>
      <c r="S13" s="84"/>
      <c r="T13" s="84"/>
      <c r="U13" s="84"/>
      <c r="V13" s="84"/>
      <c r="W13" s="84"/>
      <c r="X13" s="85"/>
      <c r="Y13" s="89" t="s">
        <v>187</v>
      </c>
      <c r="Z13" s="73"/>
      <c r="AA13" s="73"/>
      <c r="AB13" s="73" t="s">
        <v>188</v>
      </c>
      <c r="AC13" s="73"/>
      <c r="AD13" s="73"/>
      <c r="AE13" s="73"/>
      <c r="AF13" s="73"/>
      <c r="AG13" s="73"/>
      <c r="AH13" s="73"/>
      <c r="AI13" s="73"/>
      <c r="AJ13" s="90"/>
      <c r="AM13" s="204"/>
      <c r="AN13" s="205"/>
      <c r="AO13" s="206"/>
      <c r="AP13" s="76"/>
      <c r="AQ13" s="201"/>
      <c r="AR13" s="202"/>
      <c r="AS13" s="202"/>
      <c r="AT13" s="202"/>
      <c r="AU13" s="202"/>
      <c r="AV13" s="202"/>
      <c r="AW13" s="203"/>
      <c r="AX13" s="201"/>
      <c r="AY13" s="202"/>
      <c r="AZ13" s="203"/>
      <c r="BB13" s="39"/>
      <c r="BC13" s="14"/>
      <c r="BD13" s="14"/>
      <c r="BE13" s="14"/>
      <c r="BF13" s="14"/>
      <c r="BG13" s="14"/>
      <c r="BH13" s="14"/>
      <c r="BI13" s="14"/>
      <c r="BJ13" s="14"/>
      <c r="BK13" s="14"/>
      <c r="BL13" s="14"/>
      <c r="BM13" s="14"/>
      <c r="BN13" s="14"/>
      <c r="BO13" s="14"/>
      <c r="BP13" s="14"/>
      <c r="BQ13" s="14"/>
      <c r="BR13" s="14"/>
      <c r="BS13" s="14"/>
      <c r="BT13" s="14"/>
      <c r="BU13" s="14"/>
      <c r="BV13" s="14"/>
      <c r="BW13" s="14"/>
    </row>
    <row r="14" spans="2:75" ht="18" thickBot="1">
      <c r="D14" s="86"/>
      <c r="E14" s="87"/>
      <c r="F14" s="87"/>
      <c r="G14" s="87"/>
      <c r="H14" s="87"/>
      <c r="I14" s="87"/>
      <c r="J14" s="87"/>
      <c r="K14" s="87"/>
      <c r="L14" s="87"/>
      <c r="M14" s="87"/>
      <c r="N14" s="87"/>
      <c r="O14" s="87"/>
      <c r="P14" s="87"/>
      <c r="Q14" s="87"/>
      <c r="R14" s="87"/>
      <c r="S14" s="87"/>
      <c r="T14" s="87"/>
      <c r="U14" s="87"/>
      <c r="V14" s="87"/>
      <c r="W14" s="87"/>
      <c r="X14" s="88"/>
      <c r="Y14" s="71"/>
      <c r="Z14" s="72"/>
      <c r="AA14" s="72"/>
      <c r="AB14" s="72"/>
      <c r="AC14" s="72"/>
      <c r="AD14" s="72"/>
      <c r="AE14" s="72"/>
      <c r="AF14" s="72"/>
      <c r="AG14" s="72"/>
      <c r="AH14" s="72"/>
      <c r="AI14" s="72"/>
      <c r="AJ14" s="91"/>
      <c r="AM14" s="198" t="s">
        <v>53</v>
      </c>
      <c r="AN14" s="199"/>
      <c r="AO14" s="200"/>
      <c r="AP14" s="4">
        <v>1</v>
      </c>
      <c r="AQ14" s="111" t="s">
        <v>54</v>
      </c>
      <c r="AR14" s="112"/>
      <c r="AS14" s="112"/>
      <c r="AT14" s="112"/>
      <c r="AU14" s="112"/>
      <c r="AV14" s="112"/>
      <c r="AW14" s="113"/>
      <c r="AX14" s="208" t="s">
        <v>11</v>
      </c>
      <c r="AY14" s="209"/>
      <c r="AZ14" s="210"/>
      <c r="BC14" s="14" t="s">
        <v>644</v>
      </c>
      <c r="BD14" s="14"/>
      <c r="BE14" s="14"/>
      <c r="BF14" s="14"/>
      <c r="BG14" s="14"/>
      <c r="BH14" s="14"/>
      <c r="BI14" s="14"/>
      <c r="BJ14" s="14"/>
      <c r="BK14" s="14"/>
      <c r="BL14" s="14"/>
      <c r="BM14" s="14"/>
      <c r="BN14" s="14"/>
      <c r="BO14" s="233">
        <v>80</v>
      </c>
      <c r="BP14" s="233"/>
      <c r="BQ14" s="233"/>
      <c r="BR14" s="14" t="s">
        <v>608</v>
      </c>
      <c r="BS14" s="14"/>
      <c r="BT14" s="14" t="s">
        <v>646</v>
      </c>
      <c r="BU14" s="14"/>
      <c r="BV14" s="14"/>
      <c r="BW14" s="14"/>
    </row>
    <row r="15" spans="2:75">
      <c r="D15" s="71" t="s">
        <v>125</v>
      </c>
      <c r="E15" s="72"/>
      <c r="F15" s="72"/>
      <c r="G15" s="72"/>
      <c r="H15" s="72"/>
      <c r="I15" s="72"/>
      <c r="J15" s="72" t="s">
        <v>126</v>
      </c>
      <c r="K15" s="72"/>
      <c r="L15" s="72"/>
      <c r="M15" s="72"/>
      <c r="N15" s="72"/>
      <c r="O15" s="72"/>
      <c r="P15" s="72"/>
      <c r="Q15" s="72"/>
      <c r="R15" s="72"/>
      <c r="S15" s="73" t="s">
        <v>138</v>
      </c>
      <c r="T15" s="73"/>
      <c r="U15" s="73"/>
      <c r="V15" s="73" t="s">
        <v>137</v>
      </c>
      <c r="W15" s="73"/>
      <c r="X15" s="73"/>
      <c r="Y15" s="74" t="s">
        <v>48</v>
      </c>
      <c r="Z15" s="74"/>
      <c r="AA15" s="74"/>
      <c r="AB15" s="74" t="s">
        <v>48</v>
      </c>
      <c r="AC15" s="74"/>
      <c r="AD15" s="74"/>
      <c r="AE15" s="74"/>
      <c r="AF15" s="74"/>
      <c r="AG15" s="74"/>
      <c r="AH15" s="74"/>
      <c r="AI15" s="74"/>
      <c r="AJ15" s="75"/>
      <c r="AM15" s="201"/>
      <c r="AN15" s="202"/>
      <c r="AO15" s="203"/>
      <c r="AP15" s="5">
        <v>2</v>
      </c>
      <c r="AQ15" s="96" t="s">
        <v>57</v>
      </c>
      <c r="AR15" s="97"/>
      <c r="AS15" s="97"/>
      <c r="AT15" s="97"/>
      <c r="AU15" s="97"/>
      <c r="AV15" s="97"/>
      <c r="AW15" s="98"/>
      <c r="AX15" s="153">
        <v>0.05</v>
      </c>
      <c r="AY15" s="154"/>
      <c r="AZ15" s="155"/>
      <c r="BC15" s="14" t="s">
        <v>645</v>
      </c>
      <c r="BD15" s="14"/>
      <c r="BE15" s="14"/>
      <c r="BF15" s="14"/>
      <c r="BG15" s="14"/>
      <c r="BH15" s="14"/>
      <c r="BI15" s="14"/>
      <c r="BJ15" s="14"/>
      <c r="BK15" s="14"/>
      <c r="BL15" s="14"/>
      <c r="BM15" s="14"/>
      <c r="BN15" s="14"/>
      <c r="BO15" s="234">
        <f>BO12-BO14</f>
        <v>830</v>
      </c>
      <c r="BP15" s="234"/>
      <c r="BQ15" s="234"/>
      <c r="BR15" s="14" t="s">
        <v>608</v>
      </c>
      <c r="BS15" s="14"/>
      <c r="BT15" s="14"/>
      <c r="BU15" s="14"/>
      <c r="BV15" s="14"/>
      <c r="BW15" s="14"/>
    </row>
    <row r="16" spans="2:75">
      <c r="D16" s="63"/>
      <c r="E16" s="64"/>
      <c r="F16" s="64"/>
      <c r="G16" s="64"/>
      <c r="H16" s="64"/>
      <c r="I16" s="64"/>
      <c r="J16" s="64"/>
      <c r="K16" s="64"/>
      <c r="L16" s="64"/>
      <c r="M16" s="64"/>
      <c r="N16" s="64"/>
      <c r="O16" s="64"/>
      <c r="P16" s="64"/>
      <c r="Q16" s="64"/>
      <c r="R16" s="64"/>
      <c r="S16" s="73" t="s">
        <v>119</v>
      </c>
      <c r="T16" s="73"/>
      <c r="U16" s="73"/>
      <c r="V16" s="73" t="s">
        <v>139</v>
      </c>
      <c r="W16" s="73"/>
      <c r="X16" s="73"/>
      <c r="Y16" s="76" t="s">
        <v>142</v>
      </c>
      <c r="Z16" s="76"/>
      <c r="AA16" s="76"/>
      <c r="AB16" s="76" t="s">
        <v>142</v>
      </c>
      <c r="AC16" s="76"/>
      <c r="AD16" s="76"/>
      <c r="AE16" s="76"/>
      <c r="AF16" s="76"/>
      <c r="AG16" s="76"/>
      <c r="AH16" s="76"/>
      <c r="AI16" s="76"/>
      <c r="AJ16" s="77"/>
      <c r="AM16" s="201"/>
      <c r="AN16" s="202"/>
      <c r="AO16" s="203"/>
      <c r="AP16" s="5">
        <v>3</v>
      </c>
      <c r="AQ16" s="96" t="s">
        <v>59</v>
      </c>
      <c r="AR16" s="97"/>
      <c r="AS16" s="97"/>
      <c r="AT16" s="97"/>
      <c r="AU16" s="97"/>
      <c r="AV16" s="97"/>
      <c r="AW16" s="98"/>
      <c r="AX16" s="153">
        <v>4.4999999999999998E-2</v>
      </c>
      <c r="AY16" s="154"/>
      <c r="AZ16" s="155"/>
      <c r="BC16" s="14"/>
      <c r="BD16" s="14"/>
      <c r="BE16" s="14"/>
      <c r="BF16" s="14"/>
      <c r="BG16" s="14"/>
      <c r="BH16" s="14"/>
      <c r="BI16" s="14"/>
      <c r="BJ16" s="14"/>
      <c r="BK16" s="14"/>
      <c r="BL16" s="14"/>
      <c r="BM16" s="14"/>
      <c r="BN16" s="14"/>
      <c r="BO16" s="14"/>
      <c r="BP16" s="14"/>
      <c r="BQ16" s="14"/>
      <c r="BR16" s="14"/>
      <c r="BS16" s="14"/>
      <c r="BT16" s="14"/>
      <c r="BU16" s="14"/>
      <c r="BV16" s="14"/>
      <c r="BW16" s="14"/>
    </row>
    <row r="17" spans="2:75">
      <c r="D17" s="63"/>
      <c r="E17" s="64"/>
      <c r="F17" s="64"/>
      <c r="G17" s="64"/>
      <c r="H17" s="64"/>
      <c r="I17" s="64"/>
      <c r="J17" s="64"/>
      <c r="K17" s="64"/>
      <c r="L17" s="64"/>
      <c r="M17" s="64"/>
      <c r="N17" s="64"/>
      <c r="O17" s="64"/>
      <c r="P17" s="64"/>
      <c r="Q17" s="64"/>
      <c r="R17" s="64"/>
      <c r="S17" s="72" t="s">
        <v>141</v>
      </c>
      <c r="T17" s="72"/>
      <c r="U17" s="72"/>
      <c r="V17" s="72" t="s">
        <v>140</v>
      </c>
      <c r="W17" s="72"/>
      <c r="X17" s="72"/>
      <c r="Y17" s="78" t="s">
        <v>8</v>
      </c>
      <c r="Z17" s="78"/>
      <c r="AA17" s="78"/>
      <c r="AB17" s="78" t="s">
        <v>8</v>
      </c>
      <c r="AC17" s="78"/>
      <c r="AD17" s="78"/>
      <c r="AE17" s="78"/>
      <c r="AF17" s="78"/>
      <c r="AG17" s="78"/>
      <c r="AH17" s="78"/>
      <c r="AI17" s="78"/>
      <c r="AJ17" s="79"/>
      <c r="AM17" s="201"/>
      <c r="AN17" s="202"/>
      <c r="AO17" s="203"/>
      <c r="AP17" s="5">
        <v>4</v>
      </c>
      <c r="AQ17" s="96" t="s">
        <v>61</v>
      </c>
      <c r="AR17" s="97"/>
      <c r="AS17" s="97"/>
      <c r="AT17" s="97"/>
      <c r="AU17" s="97"/>
      <c r="AV17" s="97"/>
      <c r="AW17" s="98"/>
      <c r="AX17" s="153">
        <v>3.7999999999999999E-2</v>
      </c>
      <c r="AY17" s="154"/>
      <c r="AZ17" s="155"/>
      <c r="BC17" s="14" t="s">
        <v>640</v>
      </c>
      <c r="BD17" s="14"/>
      <c r="BE17" s="14"/>
      <c r="BF17" s="14"/>
      <c r="BG17" s="14"/>
      <c r="BH17" s="14"/>
      <c r="BI17" s="14"/>
      <c r="BJ17" s="14"/>
      <c r="BK17" s="14"/>
      <c r="BL17" s="14"/>
      <c r="BM17" s="14"/>
      <c r="BN17" s="14"/>
      <c r="BO17" s="14"/>
      <c r="BP17" s="14"/>
      <c r="BQ17" s="14"/>
      <c r="BR17" s="14"/>
      <c r="BS17" s="14"/>
      <c r="BT17" s="14"/>
      <c r="BU17" s="14"/>
      <c r="BV17" s="14"/>
      <c r="BW17" s="14"/>
    </row>
    <row r="18" spans="2:75">
      <c r="D18" s="63" t="s">
        <v>132</v>
      </c>
      <c r="E18" s="64"/>
      <c r="F18" s="64"/>
      <c r="G18" s="64"/>
      <c r="H18" s="64"/>
      <c r="I18" s="64"/>
      <c r="J18" s="64" t="s">
        <v>11</v>
      </c>
      <c r="K18" s="64"/>
      <c r="L18" s="65" t="s">
        <v>128</v>
      </c>
      <c r="M18" s="65"/>
      <c r="N18" s="65"/>
      <c r="O18" s="65"/>
      <c r="P18" s="65"/>
      <c r="Q18" s="65"/>
      <c r="R18" s="65"/>
      <c r="S18" s="66" t="s">
        <v>11</v>
      </c>
      <c r="T18" s="66"/>
      <c r="U18" s="66"/>
      <c r="V18" s="66" t="s">
        <v>11</v>
      </c>
      <c r="W18" s="66"/>
      <c r="X18" s="66"/>
      <c r="Y18" s="66">
        <v>0.09</v>
      </c>
      <c r="Z18" s="66"/>
      <c r="AA18" s="66"/>
      <c r="AB18" s="66">
        <v>0.09</v>
      </c>
      <c r="AC18" s="66"/>
      <c r="AD18" s="66"/>
      <c r="AE18" s="66"/>
      <c r="AF18" s="66"/>
      <c r="AG18" s="66"/>
      <c r="AH18" s="66"/>
      <c r="AI18" s="66"/>
      <c r="AJ18" s="67"/>
      <c r="AM18" s="201"/>
      <c r="AN18" s="202"/>
      <c r="AO18" s="203"/>
      <c r="AP18" s="5">
        <v>5</v>
      </c>
      <c r="AQ18" s="96" t="s">
        <v>63</v>
      </c>
      <c r="AR18" s="97"/>
      <c r="AS18" s="97"/>
      <c r="AT18" s="97"/>
      <c r="AU18" s="97"/>
      <c r="AV18" s="97"/>
      <c r="AW18" s="98"/>
      <c r="AX18" s="153">
        <v>3.7999999999999999E-2</v>
      </c>
      <c r="AY18" s="154"/>
      <c r="AZ18" s="155"/>
      <c r="BC18" s="14"/>
      <c r="BD18" s="234">
        <f>BO15</f>
        <v>830</v>
      </c>
      <c r="BE18" s="234"/>
      <c r="BF18" s="234"/>
      <c r="BG18" s="22" t="s">
        <v>616</v>
      </c>
      <c r="BH18" s="236">
        <f>BO12</f>
        <v>910</v>
      </c>
      <c r="BI18" s="237"/>
      <c r="BJ18" s="237"/>
      <c r="BK18" s="22" t="s">
        <v>617</v>
      </c>
      <c r="BL18" s="238">
        <f>BD18/BH18</f>
        <v>0.91208791208791207</v>
      </c>
      <c r="BM18" s="238"/>
      <c r="BN18" s="238"/>
      <c r="BO18" s="14"/>
      <c r="BP18" s="14"/>
      <c r="BQ18" s="14"/>
      <c r="BR18" s="14"/>
      <c r="BS18" s="14"/>
      <c r="BT18" s="14"/>
      <c r="BU18" s="14"/>
      <c r="BV18" s="14"/>
      <c r="BW18" s="14"/>
    </row>
    <row r="19" spans="2:75">
      <c r="D19" s="19" t="s">
        <v>116</v>
      </c>
      <c r="E19" s="64" t="s">
        <v>134</v>
      </c>
      <c r="F19" s="64"/>
      <c r="G19" s="64"/>
      <c r="H19" s="64"/>
      <c r="I19" s="64"/>
      <c r="J19" s="68"/>
      <c r="K19" s="68"/>
      <c r="L19" s="65" t="str">
        <f>IF(J19=0,"",LOOKUP(J19,$AP$14:$AP$93,$AQ$14:$AQ$93))</f>
        <v/>
      </c>
      <c r="M19" s="65"/>
      <c r="N19" s="65"/>
      <c r="O19" s="65"/>
      <c r="P19" s="65"/>
      <c r="Q19" s="65"/>
      <c r="R19" s="65"/>
      <c r="S19" s="69"/>
      <c r="T19" s="69"/>
      <c r="U19" s="69"/>
      <c r="V19" s="70" t="str">
        <f>IF(J19=0,"-",LOOKUP(J19,$AP$14:$AP$93,$AX$14:$AX$93))</f>
        <v>-</v>
      </c>
      <c r="W19" s="70"/>
      <c r="X19" s="70"/>
      <c r="Y19" s="66" t="str">
        <f>IF($J19=0,"-",($S19/1000)/$V19)</f>
        <v>-</v>
      </c>
      <c r="Z19" s="66"/>
      <c r="AA19" s="66"/>
      <c r="AB19" s="66" t="str">
        <f t="shared" ref="AB19:AB20" si="0">IF($J19=0,"-",($S19/1000)/$V19)</f>
        <v>-</v>
      </c>
      <c r="AC19" s="66"/>
      <c r="AD19" s="66"/>
      <c r="AE19" s="66"/>
      <c r="AF19" s="66"/>
      <c r="AG19" s="66"/>
      <c r="AH19" s="66"/>
      <c r="AI19" s="66"/>
      <c r="AJ19" s="67"/>
      <c r="AM19" s="201"/>
      <c r="AN19" s="202"/>
      <c r="AO19" s="203"/>
      <c r="AP19" s="5">
        <v>6</v>
      </c>
      <c r="AQ19" s="96" t="s">
        <v>65</v>
      </c>
      <c r="AR19" s="97"/>
      <c r="AS19" s="97"/>
      <c r="AT19" s="97"/>
      <c r="AU19" s="97"/>
      <c r="AV19" s="97"/>
      <c r="AW19" s="98"/>
      <c r="AX19" s="153">
        <v>3.5999999999999997E-2</v>
      </c>
      <c r="AY19" s="154"/>
      <c r="AZ19" s="155"/>
      <c r="BC19" s="14"/>
      <c r="BD19" s="14"/>
      <c r="BE19" s="14"/>
      <c r="BF19" s="14"/>
      <c r="BG19" s="14"/>
      <c r="BH19" s="14"/>
      <c r="BI19" s="14"/>
      <c r="BJ19" s="14"/>
      <c r="BK19" s="14"/>
      <c r="BL19" s="14"/>
      <c r="BM19" s="14"/>
      <c r="BN19" s="14"/>
      <c r="BO19" s="14"/>
      <c r="BP19" s="14"/>
      <c r="BQ19" s="14"/>
      <c r="BR19" s="14"/>
      <c r="BS19" s="14"/>
      <c r="BT19" s="14"/>
      <c r="BU19" s="14"/>
      <c r="BV19" s="14"/>
      <c r="BW19" s="14"/>
    </row>
    <row r="20" spans="2:75">
      <c r="D20" s="19" t="s">
        <v>117</v>
      </c>
      <c r="E20" s="64" t="s">
        <v>135</v>
      </c>
      <c r="F20" s="64"/>
      <c r="G20" s="64"/>
      <c r="H20" s="64"/>
      <c r="I20" s="64"/>
      <c r="J20" s="68"/>
      <c r="K20" s="68"/>
      <c r="L20" s="65" t="str">
        <f t="shared" ref="L20:L22" si="1">IF(J20=0,"",LOOKUP(J20,$AP$14:$AP$93,$AQ$14:$AQ$93))</f>
        <v/>
      </c>
      <c r="M20" s="65"/>
      <c r="N20" s="65"/>
      <c r="O20" s="65"/>
      <c r="P20" s="65"/>
      <c r="Q20" s="65"/>
      <c r="R20" s="65"/>
      <c r="S20" s="69"/>
      <c r="T20" s="69"/>
      <c r="U20" s="69"/>
      <c r="V20" s="70" t="str">
        <f>IF(J20=0,"-",LOOKUP(J20,$AP$14:$AP$93,$AX$14:$AX$93))</f>
        <v>-</v>
      </c>
      <c r="W20" s="70"/>
      <c r="X20" s="70"/>
      <c r="Y20" s="66" t="str">
        <f>IF($J20=0,"-",($S20/1000)/$V20)</f>
        <v>-</v>
      </c>
      <c r="Z20" s="66"/>
      <c r="AA20" s="66"/>
      <c r="AB20" s="66" t="str">
        <f t="shared" si="0"/>
        <v>-</v>
      </c>
      <c r="AC20" s="66"/>
      <c r="AD20" s="66"/>
      <c r="AE20" s="66"/>
      <c r="AF20" s="66"/>
      <c r="AG20" s="66"/>
      <c r="AH20" s="66"/>
      <c r="AI20" s="66"/>
      <c r="AJ20" s="67"/>
      <c r="AM20" s="201"/>
      <c r="AN20" s="202"/>
      <c r="AO20" s="203"/>
      <c r="AP20" s="5">
        <v>7</v>
      </c>
      <c r="AQ20" s="96" t="s">
        <v>68</v>
      </c>
      <c r="AR20" s="97"/>
      <c r="AS20" s="97"/>
      <c r="AT20" s="97"/>
      <c r="AU20" s="97"/>
      <c r="AV20" s="97"/>
      <c r="AW20" s="98"/>
      <c r="AX20" s="153">
        <v>3.5000000000000003E-2</v>
      </c>
      <c r="AY20" s="154"/>
      <c r="AZ20" s="155"/>
      <c r="BC20" s="14" t="s">
        <v>641</v>
      </c>
      <c r="BD20" s="14"/>
      <c r="BE20" s="14"/>
      <c r="BF20" s="14"/>
      <c r="BG20" s="14"/>
      <c r="BH20" s="14"/>
      <c r="BI20" s="14"/>
      <c r="BJ20" s="14"/>
      <c r="BK20" s="14"/>
      <c r="BL20" s="14"/>
      <c r="BM20" s="14"/>
      <c r="BN20" s="14"/>
      <c r="BO20" s="14"/>
      <c r="BP20" s="14"/>
      <c r="BQ20" s="14"/>
      <c r="BR20" s="14"/>
      <c r="BS20" s="14"/>
      <c r="BT20" s="14"/>
      <c r="BU20" s="14"/>
      <c r="BV20" s="14"/>
      <c r="BW20" s="14"/>
    </row>
    <row r="21" spans="2:75">
      <c r="D21" s="63" t="s">
        <v>174</v>
      </c>
      <c r="E21" s="64" t="s">
        <v>186</v>
      </c>
      <c r="F21" s="64"/>
      <c r="G21" s="64" t="s">
        <v>131</v>
      </c>
      <c r="H21" s="64"/>
      <c r="I21" s="64"/>
      <c r="J21" s="68"/>
      <c r="K21" s="68"/>
      <c r="L21" s="65" t="str">
        <f t="shared" si="1"/>
        <v/>
      </c>
      <c r="M21" s="65"/>
      <c r="N21" s="65"/>
      <c r="O21" s="65"/>
      <c r="P21" s="65"/>
      <c r="Q21" s="65"/>
      <c r="R21" s="65"/>
      <c r="S21" s="69"/>
      <c r="T21" s="69"/>
      <c r="U21" s="69"/>
      <c r="V21" s="70" t="str">
        <f t="shared" ref="V21:V22" si="2">IF(J21=0,"-",LOOKUP(J21,$AP$14:$AP$93,$AX$14:$AX$93))</f>
        <v>-</v>
      </c>
      <c r="W21" s="70"/>
      <c r="X21" s="70"/>
      <c r="Y21" s="66" t="s">
        <v>11</v>
      </c>
      <c r="Z21" s="66"/>
      <c r="AA21" s="66"/>
      <c r="AB21" s="66" t="str">
        <f>IF($J21=0,"-",($S21/1000)/$V21)</f>
        <v>-</v>
      </c>
      <c r="AC21" s="66"/>
      <c r="AD21" s="66"/>
      <c r="AE21" s="66"/>
      <c r="AF21" s="66"/>
      <c r="AG21" s="66"/>
      <c r="AH21" s="66"/>
      <c r="AI21" s="66"/>
      <c r="AJ21" s="67"/>
      <c r="AM21" s="201"/>
      <c r="AN21" s="202"/>
      <c r="AO21" s="203"/>
      <c r="AP21" s="5">
        <v>8</v>
      </c>
      <c r="AQ21" s="96" t="s">
        <v>70</v>
      </c>
      <c r="AR21" s="97"/>
      <c r="AS21" s="97"/>
      <c r="AT21" s="97"/>
      <c r="AU21" s="97"/>
      <c r="AV21" s="97"/>
      <c r="AW21" s="98"/>
      <c r="AX21" s="153">
        <v>3.4000000000000002E-2</v>
      </c>
      <c r="AY21" s="154"/>
      <c r="AZ21" s="155"/>
      <c r="BC21" s="14"/>
      <c r="BD21" s="236">
        <f>BO14</f>
        <v>80</v>
      </c>
      <c r="BE21" s="236"/>
      <c r="BF21" s="236"/>
      <c r="BG21" s="22" t="s">
        <v>616</v>
      </c>
      <c r="BH21" s="236">
        <f>BO12</f>
        <v>910</v>
      </c>
      <c r="BI21" s="237"/>
      <c r="BJ21" s="237"/>
      <c r="BK21" s="22" t="s">
        <v>617</v>
      </c>
      <c r="BL21" s="238">
        <f>BD21/BH21</f>
        <v>8.7912087912087919E-2</v>
      </c>
      <c r="BM21" s="238"/>
      <c r="BN21" s="238"/>
      <c r="BO21" s="14"/>
      <c r="BP21" s="14"/>
      <c r="BQ21" s="14"/>
      <c r="BR21" s="14"/>
      <c r="BS21" s="14"/>
      <c r="BT21" s="14"/>
      <c r="BU21" s="14"/>
      <c r="BV21" s="14"/>
      <c r="BW21" s="14"/>
    </row>
    <row r="22" spans="2:75">
      <c r="D22" s="63"/>
      <c r="E22" s="64"/>
      <c r="F22" s="64"/>
      <c r="G22" s="64" t="s">
        <v>130</v>
      </c>
      <c r="H22" s="64"/>
      <c r="I22" s="64"/>
      <c r="J22" s="68"/>
      <c r="K22" s="68"/>
      <c r="L22" s="65" t="str">
        <f t="shared" si="1"/>
        <v/>
      </c>
      <c r="M22" s="65"/>
      <c r="N22" s="65"/>
      <c r="O22" s="65"/>
      <c r="P22" s="65"/>
      <c r="Q22" s="65"/>
      <c r="R22" s="65"/>
      <c r="S22" s="69"/>
      <c r="T22" s="69"/>
      <c r="U22" s="69"/>
      <c r="V22" s="70" t="str">
        <f t="shared" si="2"/>
        <v>-</v>
      </c>
      <c r="W22" s="70"/>
      <c r="X22" s="70"/>
      <c r="Y22" s="66" t="str">
        <f>IF($J22=0,"-",($S22/1000)/$V22)</f>
        <v>-</v>
      </c>
      <c r="Z22" s="66"/>
      <c r="AA22" s="66"/>
      <c r="AB22" s="66" t="s">
        <v>183</v>
      </c>
      <c r="AC22" s="66"/>
      <c r="AD22" s="66"/>
      <c r="AE22" s="66"/>
      <c r="AF22" s="66"/>
      <c r="AG22" s="66"/>
      <c r="AH22" s="66"/>
      <c r="AI22" s="66"/>
      <c r="AJ22" s="67"/>
      <c r="AM22" s="201"/>
      <c r="AN22" s="202"/>
      <c r="AO22" s="203"/>
      <c r="AP22" s="5">
        <v>9</v>
      </c>
      <c r="AQ22" s="96" t="s">
        <v>72</v>
      </c>
      <c r="AR22" s="97"/>
      <c r="AS22" s="97"/>
      <c r="AT22" s="97"/>
      <c r="AU22" s="97"/>
      <c r="AV22" s="97"/>
      <c r="AW22" s="98"/>
      <c r="AX22" s="153">
        <v>3.5999999999999997E-2</v>
      </c>
      <c r="AY22" s="154"/>
      <c r="AZ22" s="155"/>
      <c r="BC22" s="14"/>
      <c r="BD22" s="42"/>
      <c r="BE22" s="42"/>
      <c r="BF22" s="42"/>
      <c r="BG22" s="22"/>
      <c r="BH22" s="42"/>
      <c r="BI22" s="43"/>
      <c r="BJ22" s="43"/>
      <c r="BK22" s="22"/>
      <c r="BL22" s="44"/>
      <c r="BM22" s="44"/>
      <c r="BN22" s="44"/>
      <c r="BO22" s="14"/>
      <c r="BP22" s="14"/>
      <c r="BQ22" s="14"/>
      <c r="BR22" s="14"/>
      <c r="BS22" s="14"/>
      <c r="BT22" s="14"/>
      <c r="BU22" s="14"/>
      <c r="BV22" s="14"/>
      <c r="BW22" s="14"/>
    </row>
    <row r="23" spans="2:75">
      <c r="D23" s="63" t="s">
        <v>133</v>
      </c>
      <c r="E23" s="64"/>
      <c r="F23" s="64"/>
      <c r="G23" s="64"/>
      <c r="H23" s="64"/>
      <c r="I23" s="64"/>
      <c r="J23" s="64" t="s">
        <v>11</v>
      </c>
      <c r="K23" s="64"/>
      <c r="L23" s="65" t="s">
        <v>129</v>
      </c>
      <c r="M23" s="65"/>
      <c r="N23" s="65"/>
      <c r="O23" s="65"/>
      <c r="P23" s="65"/>
      <c r="Q23" s="65"/>
      <c r="R23" s="65"/>
      <c r="S23" s="66" t="s">
        <v>11</v>
      </c>
      <c r="T23" s="66"/>
      <c r="U23" s="66"/>
      <c r="V23" s="66" t="s">
        <v>11</v>
      </c>
      <c r="W23" s="66"/>
      <c r="X23" s="66"/>
      <c r="Y23" s="66">
        <v>0.09</v>
      </c>
      <c r="Z23" s="66"/>
      <c r="AA23" s="66"/>
      <c r="AB23" s="66">
        <v>0.09</v>
      </c>
      <c r="AC23" s="66"/>
      <c r="AD23" s="66"/>
      <c r="AE23" s="66"/>
      <c r="AF23" s="66"/>
      <c r="AG23" s="66"/>
      <c r="AH23" s="66"/>
      <c r="AI23" s="66"/>
      <c r="AJ23" s="67"/>
      <c r="AM23" s="201"/>
      <c r="AN23" s="202"/>
      <c r="AO23" s="203"/>
      <c r="AP23" s="5">
        <v>10</v>
      </c>
      <c r="AQ23" s="96" t="s">
        <v>74</v>
      </c>
      <c r="AR23" s="97"/>
      <c r="AS23" s="97"/>
      <c r="AT23" s="97"/>
      <c r="AU23" s="97"/>
      <c r="AV23" s="97"/>
      <c r="AW23" s="98"/>
      <c r="AX23" s="153">
        <v>3.5000000000000003E-2</v>
      </c>
      <c r="AY23" s="154"/>
      <c r="AZ23" s="155"/>
    </row>
    <row r="24" spans="2:75">
      <c r="D24" s="59" t="s">
        <v>155</v>
      </c>
      <c r="E24" s="60"/>
      <c r="F24" s="60"/>
      <c r="G24" s="60"/>
      <c r="H24" s="60"/>
      <c r="I24" s="60"/>
      <c r="J24" s="60"/>
      <c r="K24" s="60"/>
      <c r="L24" s="60"/>
      <c r="M24" s="60"/>
      <c r="N24" s="60"/>
      <c r="O24" s="60"/>
      <c r="P24" s="60"/>
      <c r="Q24" s="60"/>
      <c r="R24" s="60"/>
      <c r="S24" s="60"/>
      <c r="T24" s="60"/>
      <c r="U24" s="60"/>
      <c r="V24" s="60"/>
      <c r="W24" s="60"/>
      <c r="X24" s="60"/>
      <c r="Y24" s="61">
        <f>SUM(Y18:AA23)</f>
        <v>0.18</v>
      </c>
      <c r="Z24" s="61"/>
      <c r="AA24" s="61"/>
      <c r="AB24" s="61">
        <f>SUM(AB18:AD23)</f>
        <v>0.18</v>
      </c>
      <c r="AC24" s="61"/>
      <c r="AD24" s="61"/>
      <c r="AE24" s="61"/>
      <c r="AF24" s="61"/>
      <c r="AG24" s="61"/>
      <c r="AH24" s="61"/>
      <c r="AI24" s="61"/>
      <c r="AJ24" s="62"/>
      <c r="AM24" s="201"/>
      <c r="AN24" s="202"/>
      <c r="AO24" s="203"/>
      <c r="AP24" s="5">
        <v>11</v>
      </c>
      <c r="AQ24" s="96" t="s">
        <v>76</v>
      </c>
      <c r="AR24" s="97"/>
      <c r="AS24" s="97"/>
      <c r="AT24" s="97"/>
      <c r="AU24" s="97"/>
      <c r="AV24" s="97"/>
      <c r="AW24" s="98"/>
      <c r="AX24" s="153">
        <v>3.4000000000000002E-2</v>
      </c>
      <c r="AY24" s="154"/>
      <c r="AZ24" s="155"/>
    </row>
    <row r="25" spans="2:75">
      <c r="D25" s="59" t="s">
        <v>156</v>
      </c>
      <c r="E25" s="60"/>
      <c r="F25" s="60"/>
      <c r="G25" s="60"/>
      <c r="H25" s="60"/>
      <c r="I25" s="60"/>
      <c r="J25" s="60"/>
      <c r="K25" s="60"/>
      <c r="L25" s="60"/>
      <c r="M25" s="60"/>
      <c r="N25" s="60"/>
      <c r="O25" s="60"/>
      <c r="P25" s="60"/>
      <c r="Q25" s="60"/>
      <c r="R25" s="60"/>
      <c r="S25" s="60"/>
      <c r="T25" s="60"/>
      <c r="U25" s="60"/>
      <c r="V25" s="60"/>
      <c r="W25" s="60"/>
      <c r="X25" s="60"/>
      <c r="Y25" s="61">
        <f>1/Y24</f>
        <v>5.5555555555555554</v>
      </c>
      <c r="Z25" s="61"/>
      <c r="AA25" s="61"/>
      <c r="AB25" s="61">
        <f t="shared" ref="AB25" si="3">1/AB24</f>
        <v>5.5555555555555554</v>
      </c>
      <c r="AC25" s="61"/>
      <c r="AD25" s="61"/>
      <c r="AE25" s="61"/>
      <c r="AF25" s="61"/>
      <c r="AG25" s="61"/>
      <c r="AH25" s="61"/>
      <c r="AI25" s="61"/>
      <c r="AJ25" s="62"/>
      <c r="AM25" s="201"/>
      <c r="AN25" s="202"/>
      <c r="AO25" s="203"/>
      <c r="AP25" s="5">
        <v>12</v>
      </c>
      <c r="AQ25" s="96" t="s">
        <v>78</v>
      </c>
      <c r="AR25" s="97"/>
      <c r="AS25" s="97"/>
      <c r="AT25" s="97"/>
      <c r="AU25" s="97"/>
      <c r="AV25" s="97"/>
      <c r="AW25" s="98"/>
      <c r="AX25" s="153">
        <v>3.3000000000000002E-2</v>
      </c>
      <c r="AY25" s="154"/>
      <c r="AZ25" s="155"/>
    </row>
    <row r="26" spans="2:75" ht="18" thickBot="1">
      <c r="D26" s="48" t="s">
        <v>157</v>
      </c>
      <c r="E26" s="49"/>
      <c r="F26" s="49"/>
      <c r="G26" s="49"/>
      <c r="H26" s="49"/>
      <c r="I26" s="49"/>
      <c r="J26" s="49"/>
      <c r="K26" s="49"/>
      <c r="L26" s="49"/>
      <c r="M26" s="49"/>
      <c r="N26" s="49"/>
      <c r="O26" s="49"/>
      <c r="P26" s="49"/>
      <c r="Q26" s="49"/>
      <c r="R26" s="49"/>
      <c r="S26" s="49"/>
      <c r="T26" s="49"/>
      <c r="U26" s="49"/>
      <c r="V26" s="49"/>
      <c r="W26" s="49"/>
      <c r="X26" s="49"/>
      <c r="Y26" s="50">
        <f>BL18</f>
        <v>0.91208791208791207</v>
      </c>
      <c r="Z26" s="50"/>
      <c r="AA26" s="50"/>
      <c r="AB26" s="50">
        <f>BL21</f>
        <v>8.7912087912087919E-2</v>
      </c>
      <c r="AC26" s="50"/>
      <c r="AD26" s="50"/>
      <c r="AE26" s="50"/>
      <c r="AF26" s="50"/>
      <c r="AG26" s="50"/>
      <c r="AH26" s="50"/>
      <c r="AI26" s="50"/>
      <c r="AJ26" s="51"/>
      <c r="AM26" s="201"/>
      <c r="AN26" s="202"/>
      <c r="AO26" s="203"/>
      <c r="AP26" s="5">
        <v>13</v>
      </c>
      <c r="AQ26" s="96" t="s">
        <v>80</v>
      </c>
      <c r="AR26" s="97"/>
      <c r="AS26" s="97"/>
      <c r="AT26" s="97"/>
      <c r="AU26" s="97"/>
      <c r="AV26" s="97"/>
      <c r="AW26" s="98"/>
      <c r="AX26" s="153">
        <v>5.1999999999999998E-2</v>
      </c>
      <c r="AY26" s="154"/>
      <c r="AZ26" s="155"/>
    </row>
    <row r="27" spans="2:75" ht="18" thickBot="1">
      <c r="D27" s="52" t="s">
        <v>143</v>
      </c>
      <c r="E27" s="52"/>
      <c r="F27" s="52"/>
      <c r="G27" s="52"/>
      <c r="H27" s="52"/>
      <c r="I27" s="52"/>
      <c r="J27" s="52"/>
      <c r="K27" s="52"/>
      <c r="L27" s="52"/>
      <c r="M27" s="52"/>
      <c r="N27" s="52"/>
      <c r="O27" s="52"/>
      <c r="P27" s="52"/>
      <c r="Q27" s="52"/>
      <c r="R27" s="52"/>
      <c r="S27" s="52"/>
      <c r="T27" s="52"/>
      <c r="U27" s="52"/>
      <c r="V27" s="52"/>
      <c r="W27" s="52"/>
      <c r="X27" s="53"/>
      <c r="Y27" s="54">
        <f>Y25*Y26+AB25*AB26+AE25*AE26+AH25*AH26</f>
        <v>5.5555555555555554</v>
      </c>
      <c r="Z27" s="55"/>
      <c r="AA27" s="55"/>
      <c r="AB27" s="55"/>
      <c r="AC27" s="55"/>
      <c r="AD27" s="55"/>
      <c r="AE27" s="55"/>
      <c r="AF27" s="55"/>
      <c r="AG27" s="55"/>
      <c r="AH27" s="55"/>
      <c r="AI27" s="55"/>
      <c r="AJ27" s="55"/>
      <c r="AM27" s="201"/>
      <c r="AN27" s="202"/>
      <c r="AO27" s="203"/>
      <c r="AP27" s="9">
        <v>14</v>
      </c>
      <c r="AQ27" s="108" t="s">
        <v>82</v>
      </c>
      <c r="AR27" s="109"/>
      <c r="AS27" s="109"/>
      <c r="AT27" s="109"/>
      <c r="AU27" s="109"/>
      <c r="AV27" s="109"/>
      <c r="AW27" s="110"/>
      <c r="AX27" s="183">
        <v>0.04</v>
      </c>
      <c r="AY27" s="184"/>
      <c r="AZ27" s="185"/>
    </row>
    <row r="28" spans="2:75">
      <c r="AM28" s="201"/>
      <c r="AN28" s="202"/>
      <c r="AO28" s="203"/>
      <c r="AP28" s="4">
        <v>15</v>
      </c>
      <c r="AQ28" s="111" t="s">
        <v>84</v>
      </c>
      <c r="AR28" s="112"/>
      <c r="AS28" s="112"/>
      <c r="AT28" s="112"/>
      <c r="AU28" s="112"/>
      <c r="AV28" s="112"/>
      <c r="AW28" s="113"/>
      <c r="AX28" s="171">
        <v>3.7999999999999999E-2</v>
      </c>
      <c r="AY28" s="172"/>
      <c r="AZ28" s="173"/>
    </row>
    <row r="29" spans="2:75" ht="18" thickBot="1">
      <c r="AM29" s="201"/>
      <c r="AN29" s="202"/>
      <c r="AO29" s="203"/>
      <c r="AP29" s="5">
        <v>16</v>
      </c>
      <c r="AQ29" s="132" t="s">
        <v>85</v>
      </c>
      <c r="AR29" s="133"/>
      <c r="AS29" s="133"/>
      <c r="AT29" s="133"/>
      <c r="AU29" s="133"/>
      <c r="AV29" s="133"/>
      <c r="AW29" s="134"/>
      <c r="AX29" s="156">
        <v>4.2999999999999997E-2</v>
      </c>
      <c r="AY29" s="157"/>
      <c r="AZ29" s="158"/>
    </row>
    <row r="30" spans="2:75">
      <c r="B30" s="24" t="s">
        <v>232</v>
      </c>
      <c r="D30" s="80" t="s">
        <v>189</v>
      </c>
      <c r="E30" s="81"/>
      <c r="F30" s="81"/>
      <c r="G30" s="81"/>
      <c r="H30" s="81"/>
      <c r="I30" s="81"/>
      <c r="J30" s="81"/>
      <c r="K30" s="81"/>
      <c r="L30" s="81"/>
      <c r="M30" s="81"/>
      <c r="N30" s="81"/>
      <c r="O30" s="81"/>
      <c r="P30" s="81"/>
      <c r="Q30" s="81"/>
      <c r="R30" s="81"/>
      <c r="S30" s="81"/>
      <c r="T30" s="81"/>
      <c r="U30" s="81"/>
      <c r="V30" s="81"/>
      <c r="W30" s="81"/>
      <c r="X30" s="82"/>
      <c r="Y30" s="92" t="s">
        <v>144</v>
      </c>
      <c r="Z30" s="93"/>
      <c r="AA30" s="93"/>
      <c r="AB30" s="93"/>
      <c r="AC30" s="93"/>
      <c r="AD30" s="93"/>
      <c r="AE30" s="93"/>
      <c r="AF30" s="93"/>
      <c r="AG30" s="93"/>
      <c r="AH30" s="93"/>
      <c r="AI30" s="93"/>
      <c r="AJ30" s="94"/>
      <c r="AM30" s="201"/>
      <c r="AN30" s="202"/>
      <c r="AO30" s="203"/>
      <c r="AP30" s="5">
        <v>17</v>
      </c>
      <c r="AQ30" s="135" t="s">
        <v>86</v>
      </c>
      <c r="AR30" s="136"/>
      <c r="AS30" s="136"/>
      <c r="AT30" s="136"/>
      <c r="AU30" s="136"/>
      <c r="AV30" s="136"/>
      <c r="AW30" s="137"/>
      <c r="AX30" s="153">
        <v>0.04</v>
      </c>
      <c r="AY30" s="154"/>
      <c r="AZ30" s="155"/>
    </row>
    <row r="31" spans="2:75">
      <c r="D31" s="83"/>
      <c r="E31" s="84"/>
      <c r="F31" s="84"/>
      <c r="G31" s="84"/>
      <c r="H31" s="84"/>
      <c r="I31" s="84"/>
      <c r="J31" s="84"/>
      <c r="K31" s="84"/>
      <c r="L31" s="84"/>
      <c r="M31" s="84"/>
      <c r="N31" s="84"/>
      <c r="O31" s="84"/>
      <c r="P31" s="84"/>
      <c r="Q31" s="84"/>
      <c r="R31" s="84"/>
      <c r="S31" s="84"/>
      <c r="T31" s="84"/>
      <c r="U31" s="84"/>
      <c r="V31" s="84"/>
      <c r="W31" s="84"/>
      <c r="X31" s="85"/>
      <c r="Y31" s="89" t="s">
        <v>191</v>
      </c>
      <c r="Z31" s="73"/>
      <c r="AA31" s="73"/>
      <c r="AB31" s="73"/>
      <c r="AC31" s="73"/>
      <c r="AD31" s="73"/>
      <c r="AE31" s="73"/>
      <c r="AF31" s="73"/>
      <c r="AG31" s="73"/>
      <c r="AH31" s="73"/>
      <c r="AI31" s="73"/>
      <c r="AJ31" s="90"/>
      <c r="AM31" s="201"/>
      <c r="AN31" s="202"/>
      <c r="AO31" s="203"/>
      <c r="AP31" s="9">
        <v>18</v>
      </c>
      <c r="AQ31" s="138" t="s">
        <v>87</v>
      </c>
      <c r="AR31" s="139"/>
      <c r="AS31" s="139"/>
      <c r="AT31" s="139"/>
      <c r="AU31" s="139"/>
      <c r="AV31" s="139"/>
      <c r="AW31" s="140"/>
      <c r="AX31" s="183">
        <v>3.7999999999999999E-2</v>
      </c>
      <c r="AY31" s="184"/>
      <c r="AZ31" s="185"/>
    </row>
    <row r="32" spans="2:75" ht="18" thickBot="1">
      <c r="D32" s="86"/>
      <c r="E32" s="87"/>
      <c r="F32" s="87"/>
      <c r="G32" s="87"/>
      <c r="H32" s="87"/>
      <c r="I32" s="87"/>
      <c r="J32" s="87"/>
      <c r="K32" s="87"/>
      <c r="L32" s="87"/>
      <c r="M32" s="87"/>
      <c r="N32" s="87"/>
      <c r="O32" s="87"/>
      <c r="P32" s="87"/>
      <c r="Q32" s="87"/>
      <c r="R32" s="87"/>
      <c r="S32" s="87"/>
      <c r="T32" s="87"/>
      <c r="U32" s="87"/>
      <c r="V32" s="87"/>
      <c r="W32" s="87"/>
      <c r="X32" s="88"/>
      <c r="Y32" s="71"/>
      <c r="Z32" s="72"/>
      <c r="AA32" s="72"/>
      <c r="AB32" s="72"/>
      <c r="AC32" s="72"/>
      <c r="AD32" s="72"/>
      <c r="AE32" s="72"/>
      <c r="AF32" s="72"/>
      <c r="AG32" s="72"/>
      <c r="AH32" s="72"/>
      <c r="AI32" s="72"/>
      <c r="AJ32" s="91"/>
      <c r="AM32" s="201"/>
      <c r="AN32" s="202"/>
      <c r="AO32" s="203"/>
      <c r="AP32" s="4">
        <v>19</v>
      </c>
      <c r="AQ32" s="111" t="s">
        <v>88</v>
      </c>
      <c r="AR32" s="112"/>
      <c r="AS32" s="112"/>
      <c r="AT32" s="112"/>
      <c r="AU32" s="112"/>
      <c r="AV32" s="112"/>
      <c r="AW32" s="113"/>
      <c r="AX32" s="171">
        <v>3.7999999999999999E-2</v>
      </c>
      <c r="AY32" s="172"/>
      <c r="AZ32" s="173"/>
    </row>
    <row r="33" spans="4:52">
      <c r="D33" s="71" t="s">
        <v>125</v>
      </c>
      <c r="E33" s="72"/>
      <c r="F33" s="72"/>
      <c r="G33" s="72"/>
      <c r="H33" s="72"/>
      <c r="I33" s="72"/>
      <c r="J33" s="72" t="s">
        <v>126</v>
      </c>
      <c r="K33" s="72"/>
      <c r="L33" s="72"/>
      <c r="M33" s="72"/>
      <c r="N33" s="72"/>
      <c r="O33" s="72"/>
      <c r="P33" s="72"/>
      <c r="Q33" s="72"/>
      <c r="R33" s="72"/>
      <c r="S33" s="73" t="s">
        <v>138</v>
      </c>
      <c r="T33" s="73"/>
      <c r="U33" s="73"/>
      <c r="V33" s="73" t="s">
        <v>137</v>
      </c>
      <c r="W33" s="73"/>
      <c r="X33" s="73"/>
      <c r="Y33" s="74" t="s">
        <v>48</v>
      </c>
      <c r="Z33" s="74"/>
      <c r="AA33" s="74"/>
      <c r="AB33" s="74"/>
      <c r="AC33" s="74"/>
      <c r="AD33" s="74"/>
      <c r="AE33" s="74"/>
      <c r="AF33" s="74"/>
      <c r="AG33" s="74"/>
      <c r="AH33" s="74"/>
      <c r="AI33" s="74"/>
      <c r="AJ33" s="75"/>
      <c r="AM33" s="201"/>
      <c r="AN33" s="202"/>
      <c r="AO33" s="203"/>
      <c r="AP33" s="5">
        <v>20</v>
      </c>
      <c r="AQ33" s="96" t="s">
        <v>91</v>
      </c>
      <c r="AR33" s="97"/>
      <c r="AS33" s="97"/>
      <c r="AT33" s="97"/>
      <c r="AU33" s="97"/>
      <c r="AV33" s="97"/>
      <c r="AW33" s="98"/>
      <c r="AX33" s="153">
        <v>4.2000000000000003E-2</v>
      </c>
      <c r="AY33" s="154"/>
      <c r="AZ33" s="155"/>
    </row>
    <row r="34" spans="4:52">
      <c r="D34" s="63"/>
      <c r="E34" s="64"/>
      <c r="F34" s="64"/>
      <c r="G34" s="64"/>
      <c r="H34" s="64"/>
      <c r="I34" s="64"/>
      <c r="J34" s="64"/>
      <c r="K34" s="64"/>
      <c r="L34" s="64"/>
      <c r="M34" s="64"/>
      <c r="N34" s="64"/>
      <c r="O34" s="64"/>
      <c r="P34" s="64"/>
      <c r="Q34" s="64"/>
      <c r="R34" s="64"/>
      <c r="S34" s="73" t="s">
        <v>119</v>
      </c>
      <c r="T34" s="73"/>
      <c r="U34" s="73"/>
      <c r="V34" s="73" t="s">
        <v>139</v>
      </c>
      <c r="W34" s="73"/>
      <c r="X34" s="73"/>
      <c r="Y34" s="76" t="s">
        <v>142</v>
      </c>
      <c r="Z34" s="76"/>
      <c r="AA34" s="76"/>
      <c r="AB34" s="76"/>
      <c r="AC34" s="76"/>
      <c r="AD34" s="76"/>
      <c r="AE34" s="76"/>
      <c r="AF34" s="76"/>
      <c r="AG34" s="76"/>
      <c r="AH34" s="76"/>
      <c r="AI34" s="76"/>
      <c r="AJ34" s="77"/>
      <c r="AM34" s="201"/>
      <c r="AN34" s="202"/>
      <c r="AO34" s="203"/>
      <c r="AP34" s="5">
        <v>21</v>
      </c>
      <c r="AQ34" s="96" t="s">
        <v>93</v>
      </c>
      <c r="AR34" s="97"/>
      <c r="AS34" s="97"/>
      <c r="AT34" s="97"/>
      <c r="AU34" s="97"/>
      <c r="AV34" s="97"/>
      <c r="AW34" s="98"/>
      <c r="AX34" s="153">
        <v>3.4000000000000002E-2</v>
      </c>
      <c r="AY34" s="154"/>
      <c r="AZ34" s="155"/>
    </row>
    <row r="35" spans="4:52">
      <c r="D35" s="63"/>
      <c r="E35" s="64"/>
      <c r="F35" s="64"/>
      <c r="G35" s="64"/>
      <c r="H35" s="64"/>
      <c r="I35" s="64"/>
      <c r="J35" s="64"/>
      <c r="K35" s="64"/>
      <c r="L35" s="64"/>
      <c r="M35" s="64"/>
      <c r="N35" s="64"/>
      <c r="O35" s="64"/>
      <c r="P35" s="64"/>
      <c r="Q35" s="64"/>
      <c r="R35" s="64"/>
      <c r="S35" s="72" t="s">
        <v>141</v>
      </c>
      <c r="T35" s="72"/>
      <c r="U35" s="72"/>
      <c r="V35" s="72" t="s">
        <v>140</v>
      </c>
      <c r="W35" s="72"/>
      <c r="X35" s="72"/>
      <c r="Y35" s="78" t="s">
        <v>8</v>
      </c>
      <c r="Z35" s="78"/>
      <c r="AA35" s="78"/>
      <c r="AB35" s="78"/>
      <c r="AC35" s="78"/>
      <c r="AD35" s="78"/>
      <c r="AE35" s="78"/>
      <c r="AF35" s="78"/>
      <c r="AG35" s="78"/>
      <c r="AH35" s="78"/>
      <c r="AI35" s="78"/>
      <c r="AJ35" s="79"/>
      <c r="AM35" s="201"/>
      <c r="AN35" s="202"/>
      <c r="AO35" s="203"/>
      <c r="AP35" s="5">
        <v>22</v>
      </c>
      <c r="AQ35" s="96" t="s">
        <v>95</v>
      </c>
      <c r="AR35" s="97"/>
      <c r="AS35" s="97"/>
      <c r="AT35" s="97"/>
      <c r="AU35" s="97"/>
      <c r="AV35" s="97"/>
      <c r="AW35" s="98"/>
      <c r="AX35" s="153">
        <v>3.5999999999999997E-2</v>
      </c>
      <c r="AY35" s="154"/>
      <c r="AZ35" s="155"/>
    </row>
    <row r="36" spans="4:52">
      <c r="D36" s="63" t="s">
        <v>132</v>
      </c>
      <c r="E36" s="64"/>
      <c r="F36" s="64"/>
      <c r="G36" s="64"/>
      <c r="H36" s="64"/>
      <c r="I36" s="64"/>
      <c r="J36" s="64" t="s">
        <v>11</v>
      </c>
      <c r="K36" s="64"/>
      <c r="L36" s="65" t="s">
        <v>128</v>
      </c>
      <c r="M36" s="65"/>
      <c r="N36" s="65"/>
      <c r="O36" s="65"/>
      <c r="P36" s="65"/>
      <c r="Q36" s="65"/>
      <c r="R36" s="65"/>
      <c r="S36" s="66" t="s">
        <v>11</v>
      </c>
      <c r="T36" s="66"/>
      <c r="U36" s="66"/>
      <c r="V36" s="66" t="s">
        <v>11</v>
      </c>
      <c r="W36" s="66"/>
      <c r="X36" s="66"/>
      <c r="Y36" s="66">
        <v>0.09</v>
      </c>
      <c r="Z36" s="66"/>
      <c r="AA36" s="66"/>
      <c r="AB36" s="66"/>
      <c r="AC36" s="66"/>
      <c r="AD36" s="66"/>
      <c r="AE36" s="66"/>
      <c r="AF36" s="66"/>
      <c r="AG36" s="66"/>
      <c r="AH36" s="66"/>
      <c r="AI36" s="66"/>
      <c r="AJ36" s="67"/>
      <c r="AM36" s="201"/>
      <c r="AN36" s="202"/>
      <c r="AO36" s="203"/>
      <c r="AP36" s="5">
        <v>23</v>
      </c>
      <c r="AQ36" s="96" t="s">
        <v>97</v>
      </c>
      <c r="AR36" s="97"/>
      <c r="AS36" s="97"/>
      <c r="AT36" s="97"/>
      <c r="AU36" s="97"/>
      <c r="AV36" s="97"/>
      <c r="AW36" s="98"/>
      <c r="AX36" s="153">
        <v>0.04</v>
      </c>
      <c r="AY36" s="154"/>
      <c r="AZ36" s="155"/>
    </row>
    <row r="37" spans="4:52">
      <c r="D37" s="19" t="s">
        <v>116</v>
      </c>
      <c r="E37" s="64" t="s">
        <v>134</v>
      </c>
      <c r="F37" s="64"/>
      <c r="G37" s="64"/>
      <c r="H37" s="64"/>
      <c r="I37" s="64"/>
      <c r="J37" s="68"/>
      <c r="K37" s="68"/>
      <c r="L37" s="65" t="str">
        <f>IF(J37=0,"",LOOKUP(J37,$AP$14:$AP$93,$AQ$14:$AQ$93))</f>
        <v/>
      </c>
      <c r="M37" s="65"/>
      <c r="N37" s="65"/>
      <c r="O37" s="65"/>
      <c r="P37" s="65"/>
      <c r="Q37" s="65"/>
      <c r="R37" s="65"/>
      <c r="S37" s="69"/>
      <c r="T37" s="69"/>
      <c r="U37" s="69"/>
      <c r="V37" s="70" t="str">
        <f>IF(J37=0,"-",LOOKUP(J37,$AP$14:$AP$93,$AX$14:$AX$93))</f>
        <v>-</v>
      </c>
      <c r="W37" s="70"/>
      <c r="X37" s="70"/>
      <c r="Y37" s="66" t="str">
        <f>IF($J37=0,"-",($S37/1000)/$V37)</f>
        <v>-</v>
      </c>
      <c r="Z37" s="66"/>
      <c r="AA37" s="66"/>
      <c r="AB37" s="66"/>
      <c r="AC37" s="66"/>
      <c r="AD37" s="66"/>
      <c r="AE37" s="66"/>
      <c r="AF37" s="66"/>
      <c r="AG37" s="66"/>
      <c r="AH37" s="66"/>
      <c r="AI37" s="66"/>
      <c r="AJ37" s="67"/>
      <c r="AM37" s="201"/>
      <c r="AN37" s="202"/>
      <c r="AO37" s="203"/>
      <c r="AP37" s="5">
        <v>24</v>
      </c>
      <c r="AQ37" s="96" t="s">
        <v>99</v>
      </c>
      <c r="AR37" s="97"/>
      <c r="AS37" s="97"/>
      <c r="AT37" s="97"/>
      <c r="AU37" s="97"/>
      <c r="AV37" s="97"/>
      <c r="AW37" s="98"/>
      <c r="AX37" s="153">
        <v>3.4000000000000002E-2</v>
      </c>
      <c r="AY37" s="154"/>
      <c r="AZ37" s="155"/>
    </row>
    <row r="38" spans="4:52">
      <c r="D38" s="19" t="s">
        <v>117</v>
      </c>
      <c r="E38" s="64" t="s">
        <v>135</v>
      </c>
      <c r="F38" s="64"/>
      <c r="G38" s="64"/>
      <c r="H38" s="64"/>
      <c r="I38" s="64"/>
      <c r="J38" s="68"/>
      <c r="K38" s="68"/>
      <c r="L38" s="65" t="str">
        <f t="shared" ref="L38:L39" si="4">IF(J38=0,"",LOOKUP(J38,$AP$14:$AP$93,$AQ$14:$AQ$93))</f>
        <v/>
      </c>
      <c r="M38" s="65"/>
      <c r="N38" s="65"/>
      <c r="O38" s="65"/>
      <c r="P38" s="65"/>
      <c r="Q38" s="65"/>
      <c r="R38" s="65"/>
      <c r="S38" s="69"/>
      <c r="T38" s="69"/>
      <c r="U38" s="69"/>
      <c r="V38" s="70" t="str">
        <f>IF(J38=0,"-",LOOKUP(J38,$AP$14:$AP$93,$AX$14:$AX$93))</f>
        <v>-</v>
      </c>
      <c r="W38" s="70"/>
      <c r="X38" s="70"/>
      <c r="Y38" s="66" t="str">
        <f>IF($J38=0,"-",($S38/1000)/$V38)</f>
        <v>-</v>
      </c>
      <c r="Z38" s="66"/>
      <c r="AA38" s="66"/>
      <c r="AB38" s="66"/>
      <c r="AC38" s="66"/>
      <c r="AD38" s="66"/>
      <c r="AE38" s="66"/>
      <c r="AF38" s="66"/>
      <c r="AG38" s="66"/>
      <c r="AH38" s="66"/>
      <c r="AI38" s="66"/>
      <c r="AJ38" s="67"/>
      <c r="AM38" s="201"/>
      <c r="AN38" s="202"/>
      <c r="AO38" s="203"/>
      <c r="AP38" s="5">
        <v>25</v>
      </c>
      <c r="AQ38" s="96" t="s">
        <v>101</v>
      </c>
      <c r="AR38" s="97"/>
      <c r="AS38" s="97"/>
      <c r="AT38" s="97"/>
      <c r="AU38" s="97"/>
      <c r="AV38" s="97"/>
      <c r="AW38" s="98"/>
      <c r="AX38" s="153">
        <v>2.8000000000000001E-2</v>
      </c>
      <c r="AY38" s="154"/>
      <c r="AZ38" s="155"/>
    </row>
    <row r="39" spans="4:52">
      <c r="D39" s="20" t="s">
        <v>174</v>
      </c>
      <c r="E39" s="56" t="s">
        <v>190</v>
      </c>
      <c r="F39" s="57"/>
      <c r="G39" s="57"/>
      <c r="H39" s="57"/>
      <c r="I39" s="58"/>
      <c r="J39" s="68"/>
      <c r="K39" s="68"/>
      <c r="L39" s="65" t="str">
        <f t="shared" si="4"/>
        <v/>
      </c>
      <c r="M39" s="65"/>
      <c r="N39" s="65"/>
      <c r="O39" s="65"/>
      <c r="P39" s="65"/>
      <c r="Q39" s="65"/>
      <c r="R39" s="65"/>
      <c r="S39" s="69"/>
      <c r="T39" s="69"/>
      <c r="U39" s="69"/>
      <c r="V39" s="70" t="str">
        <f t="shared" ref="V39" si="5">IF(J39=0,"-",LOOKUP(J39,$AP$14:$AP$93,$AX$14:$AX$93))</f>
        <v>-</v>
      </c>
      <c r="W39" s="70"/>
      <c r="X39" s="70"/>
      <c r="Y39" s="66" t="str">
        <f>IF($J39=0,"-",($S39/1000)/$V39)</f>
        <v>-</v>
      </c>
      <c r="Z39" s="66"/>
      <c r="AA39" s="66"/>
      <c r="AB39" s="66"/>
      <c r="AC39" s="66"/>
      <c r="AD39" s="66"/>
      <c r="AE39" s="66"/>
      <c r="AF39" s="66"/>
      <c r="AG39" s="66"/>
      <c r="AH39" s="66"/>
      <c r="AI39" s="66"/>
      <c r="AJ39" s="67"/>
      <c r="AM39" s="201"/>
      <c r="AN39" s="202"/>
      <c r="AO39" s="203"/>
      <c r="AP39" s="5">
        <v>26</v>
      </c>
      <c r="AQ39" s="96" t="s">
        <v>103</v>
      </c>
      <c r="AR39" s="97"/>
      <c r="AS39" s="97"/>
      <c r="AT39" s="97"/>
      <c r="AU39" s="97"/>
      <c r="AV39" s="97"/>
      <c r="AW39" s="98"/>
      <c r="AX39" s="153">
        <v>2.4E-2</v>
      </c>
      <c r="AY39" s="154"/>
      <c r="AZ39" s="155"/>
    </row>
    <row r="40" spans="4:52">
      <c r="D40" s="63" t="s">
        <v>133</v>
      </c>
      <c r="E40" s="64"/>
      <c r="F40" s="64"/>
      <c r="G40" s="64"/>
      <c r="H40" s="64"/>
      <c r="I40" s="64"/>
      <c r="J40" s="64" t="s">
        <v>11</v>
      </c>
      <c r="K40" s="64"/>
      <c r="L40" s="65" t="s">
        <v>129</v>
      </c>
      <c r="M40" s="65"/>
      <c r="N40" s="65"/>
      <c r="O40" s="65"/>
      <c r="P40" s="65"/>
      <c r="Q40" s="65"/>
      <c r="R40" s="65"/>
      <c r="S40" s="66" t="s">
        <v>11</v>
      </c>
      <c r="T40" s="66"/>
      <c r="U40" s="66"/>
      <c r="V40" s="66" t="s">
        <v>11</v>
      </c>
      <c r="W40" s="66"/>
      <c r="X40" s="66"/>
      <c r="Y40" s="66">
        <v>0.09</v>
      </c>
      <c r="Z40" s="66"/>
      <c r="AA40" s="66"/>
      <c r="AB40" s="66"/>
      <c r="AC40" s="66"/>
      <c r="AD40" s="66"/>
      <c r="AE40" s="66"/>
      <c r="AF40" s="66"/>
      <c r="AG40" s="66"/>
      <c r="AH40" s="66"/>
      <c r="AI40" s="66"/>
      <c r="AJ40" s="67"/>
      <c r="AM40" s="201"/>
      <c r="AN40" s="202"/>
      <c r="AO40" s="203"/>
      <c r="AP40" s="5">
        <v>27</v>
      </c>
      <c r="AQ40" s="96" t="s">
        <v>105</v>
      </c>
      <c r="AR40" s="97"/>
      <c r="AS40" s="97"/>
      <c r="AT40" s="97"/>
      <c r="AU40" s="97"/>
      <c r="AV40" s="97"/>
      <c r="AW40" s="98"/>
      <c r="AX40" s="153">
        <v>2.5999999999999999E-2</v>
      </c>
      <c r="AY40" s="154"/>
      <c r="AZ40" s="155"/>
    </row>
    <row r="41" spans="4:52">
      <c r="D41" s="59" t="s">
        <v>155</v>
      </c>
      <c r="E41" s="60"/>
      <c r="F41" s="60"/>
      <c r="G41" s="60"/>
      <c r="H41" s="60"/>
      <c r="I41" s="60"/>
      <c r="J41" s="60"/>
      <c r="K41" s="60"/>
      <c r="L41" s="60"/>
      <c r="M41" s="60"/>
      <c r="N41" s="60"/>
      <c r="O41" s="60"/>
      <c r="P41" s="60"/>
      <c r="Q41" s="60"/>
      <c r="R41" s="60"/>
      <c r="S41" s="60"/>
      <c r="T41" s="60"/>
      <c r="U41" s="60"/>
      <c r="V41" s="60"/>
      <c r="W41" s="60"/>
      <c r="X41" s="60"/>
      <c r="Y41" s="61">
        <f>SUM(Y36:AA40)</f>
        <v>0.18</v>
      </c>
      <c r="Z41" s="61"/>
      <c r="AA41" s="61"/>
      <c r="AB41" s="61"/>
      <c r="AC41" s="61"/>
      <c r="AD41" s="61"/>
      <c r="AE41" s="61"/>
      <c r="AF41" s="61"/>
      <c r="AG41" s="61"/>
      <c r="AH41" s="61"/>
      <c r="AI41" s="61"/>
      <c r="AJ41" s="62"/>
      <c r="AM41" s="201"/>
      <c r="AN41" s="202"/>
      <c r="AO41" s="203"/>
      <c r="AP41" s="9">
        <v>28</v>
      </c>
      <c r="AQ41" s="108" t="s">
        <v>107</v>
      </c>
      <c r="AR41" s="109"/>
      <c r="AS41" s="109"/>
      <c r="AT41" s="109"/>
      <c r="AU41" s="109"/>
      <c r="AV41" s="109"/>
      <c r="AW41" s="110"/>
      <c r="AX41" s="183">
        <v>3.4000000000000002E-2</v>
      </c>
      <c r="AY41" s="184"/>
      <c r="AZ41" s="185"/>
    </row>
    <row r="42" spans="4:52">
      <c r="D42" s="59" t="s">
        <v>156</v>
      </c>
      <c r="E42" s="60"/>
      <c r="F42" s="60"/>
      <c r="G42" s="60"/>
      <c r="H42" s="60"/>
      <c r="I42" s="60"/>
      <c r="J42" s="60"/>
      <c r="K42" s="60"/>
      <c r="L42" s="60"/>
      <c r="M42" s="60"/>
      <c r="N42" s="60"/>
      <c r="O42" s="60"/>
      <c r="P42" s="60"/>
      <c r="Q42" s="60"/>
      <c r="R42" s="60"/>
      <c r="S42" s="60"/>
      <c r="T42" s="60"/>
      <c r="U42" s="60"/>
      <c r="V42" s="60"/>
      <c r="W42" s="60"/>
      <c r="X42" s="60"/>
      <c r="Y42" s="61">
        <f>1/Y41</f>
        <v>5.5555555555555554</v>
      </c>
      <c r="Z42" s="61"/>
      <c r="AA42" s="61"/>
      <c r="AB42" s="61"/>
      <c r="AC42" s="61"/>
      <c r="AD42" s="61"/>
      <c r="AE42" s="61"/>
      <c r="AF42" s="61"/>
      <c r="AG42" s="61"/>
      <c r="AH42" s="61"/>
      <c r="AI42" s="61"/>
      <c r="AJ42" s="62"/>
      <c r="AM42" s="201"/>
      <c r="AN42" s="202"/>
      <c r="AO42" s="203"/>
      <c r="AP42" s="4">
        <v>29</v>
      </c>
      <c r="AQ42" s="111" t="s">
        <v>109</v>
      </c>
      <c r="AR42" s="112"/>
      <c r="AS42" s="112"/>
      <c r="AT42" s="112"/>
      <c r="AU42" s="112"/>
      <c r="AV42" s="112"/>
      <c r="AW42" s="113"/>
      <c r="AX42" s="171">
        <v>2.1999999999999999E-2</v>
      </c>
      <c r="AY42" s="172"/>
      <c r="AZ42" s="173"/>
    </row>
    <row r="43" spans="4:52" ht="18" thickBot="1">
      <c r="D43" s="48" t="s">
        <v>157</v>
      </c>
      <c r="E43" s="49"/>
      <c r="F43" s="49"/>
      <c r="G43" s="49"/>
      <c r="H43" s="49"/>
      <c r="I43" s="49"/>
      <c r="J43" s="49"/>
      <c r="K43" s="49"/>
      <c r="L43" s="49"/>
      <c r="M43" s="49"/>
      <c r="N43" s="49"/>
      <c r="O43" s="49"/>
      <c r="P43" s="49"/>
      <c r="Q43" s="49"/>
      <c r="R43" s="49"/>
      <c r="S43" s="49"/>
      <c r="T43" s="49"/>
      <c r="U43" s="49"/>
      <c r="V43" s="49"/>
      <c r="W43" s="49"/>
      <c r="X43" s="49"/>
      <c r="Y43" s="50">
        <v>1</v>
      </c>
      <c r="Z43" s="50"/>
      <c r="AA43" s="50"/>
      <c r="AB43" s="50"/>
      <c r="AC43" s="50"/>
      <c r="AD43" s="50"/>
      <c r="AE43" s="50"/>
      <c r="AF43" s="50"/>
      <c r="AG43" s="50"/>
      <c r="AH43" s="50"/>
      <c r="AI43" s="50"/>
      <c r="AJ43" s="51"/>
      <c r="AM43" s="201"/>
      <c r="AN43" s="202"/>
      <c r="AO43" s="203"/>
      <c r="AP43" s="5">
        <v>30</v>
      </c>
      <c r="AQ43" s="96" t="s">
        <v>111</v>
      </c>
      <c r="AR43" s="97"/>
      <c r="AS43" s="97"/>
      <c r="AT43" s="97"/>
      <c r="AU43" s="97"/>
      <c r="AV43" s="97"/>
      <c r="AW43" s="98"/>
      <c r="AX43" s="153">
        <v>0.04</v>
      </c>
      <c r="AY43" s="154"/>
      <c r="AZ43" s="155"/>
    </row>
    <row r="44" spans="4:52" ht="18" thickBot="1">
      <c r="D44" s="52" t="s">
        <v>143</v>
      </c>
      <c r="E44" s="52"/>
      <c r="F44" s="52"/>
      <c r="G44" s="52"/>
      <c r="H44" s="52"/>
      <c r="I44" s="52"/>
      <c r="J44" s="52"/>
      <c r="K44" s="52"/>
      <c r="L44" s="52"/>
      <c r="M44" s="52"/>
      <c r="N44" s="52"/>
      <c r="O44" s="52"/>
      <c r="P44" s="52"/>
      <c r="Q44" s="52"/>
      <c r="R44" s="52"/>
      <c r="S44" s="52"/>
      <c r="T44" s="52"/>
      <c r="U44" s="52"/>
      <c r="V44" s="52"/>
      <c r="W44" s="52"/>
      <c r="X44" s="53"/>
      <c r="Y44" s="54">
        <f>Y42*Y43+AB42*AB43+AE42*AE43+AH42*AH43</f>
        <v>5.5555555555555554</v>
      </c>
      <c r="Z44" s="55"/>
      <c r="AA44" s="55"/>
      <c r="AB44" s="55"/>
      <c r="AC44" s="55"/>
      <c r="AD44" s="55"/>
      <c r="AE44" s="55"/>
      <c r="AF44" s="55"/>
      <c r="AG44" s="55"/>
      <c r="AH44" s="55"/>
      <c r="AI44" s="55"/>
      <c r="AJ44" s="55"/>
      <c r="AM44" s="201"/>
      <c r="AN44" s="202"/>
      <c r="AO44" s="203"/>
      <c r="AP44" s="9">
        <v>31</v>
      </c>
      <c r="AQ44" s="108" t="s">
        <v>112</v>
      </c>
      <c r="AR44" s="109"/>
      <c r="AS44" s="109"/>
      <c r="AT44" s="109"/>
      <c r="AU44" s="109"/>
      <c r="AV44" s="109"/>
      <c r="AW44" s="110"/>
      <c r="AX44" s="183">
        <v>5.6000000000000001E-2</v>
      </c>
      <c r="AY44" s="184"/>
      <c r="AZ44" s="185"/>
    </row>
    <row r="45" spans="4:52">
      <c r="AM45" s="201"/>
      <c r="AN45" s="202"/>
      <c r="AO45" s="203"/>
      <c r="AP45" s="4">
        <v>32</v>
      </c>
      <c r="AQ45" s="114" t="s">
        <v>113</v>
      </c>
      <c r="AR45" s="115"/>
      <c r="AS45" s="115"/>
      <c r="AT45" s="115"/>
      <c r="AU45" s="115"/>
      <c r="AV45" s="115"/>
      <c r="AW45" s="116"/>
      <c r="AX45" s="186">
        <v>0.04</v>
      </c>
      <c r="AY45" s="187"/>
      <c r="AZ45" s="188"/>
    </row>
    <row r="46" spans="4:52">
      <c r="AM46" s="201"/>
      <c r="AN46" s="202"/>
      <c r="AO46" s="203"/>
      <c r="AP46" s="5">
        <v>33</v>
      </c>
      <c r="AQ46" s="102" t="s">
        <v>114</v>
      </c>
      <c r="AR46" s="103"/>
      <c r="AS46" s="103"/>
      <c r="AT46" s="103"/>
      <c r="AU46" s="103"/>
      <c r="AV46" s="103"/>
      <c r="AW46" s="104"/>
      <c r="AX46" s="189">
        <v>2E-3</v>
      </c>
      <c r="AY46" s="190"/>
      <c r="AZ46" s="191"/>
    </row>
    <row r="47" spans="4:52">
      <c r="AM47" s="201"/>
      <c r="AN47" s="202"/>
      <c r="AO47" s="203"/>
      <c r="AP47" s="5">
        <v>34</v>
      </c>
      <c r="AQ47" s="102" t="s">
        <v>171</v>
      </c>
      <c r="AR47" s="103"/>
      <c r="AS47" s="103"/>
      <c r="AT47" s="103"/>
      <c r="AU47" s="103"/>
      <c r="AV47" s="103"/>
      <c r="AW47" s="104"/>
      <c r="AX47" s="189">
        <v>2.4E-2</v>
      </c>
      <c r="AY47" s="190"/>
      <c r="AZ47" s="191"/>
    </row>
    <row r="48" spans="4:52">
      <c r="AM48" s="201"/>
      <c r="AN48" s="202"/>
      <c r="AO48" s="203"/>
      <c r="AP48" s="5">
        <v>35</v>
      </c>
      <c r="AQ48" s="105" t="s">
        <v>172</v>
      </c>
      <c r="AR48" s="106"/>
      <c r="AS48" s="106"/>
      <c r="AT48" s="106"/>
      <c r="AU48" s="106"/>
      <c r="AV48" s="106"/>
      <c r="AW48" s="107"/>
      <c r="AX48" s="189">
        <v>2.8000000000000001E-2</v>
      </c>
      <c r="AY48" s="190"/>
      <c r="AZ48" s="191"/>
    </row>
    <row r="49" spans="39:52">
      <c r="AM49" s="201"/>
      <c r="AN49" s="202"/>
      <c r="AO49" s="203"/>
      <c r="AP49" s="5">
        <v>36</v>
      </c>
      <c r="AQ49" s="102"/>
      <c r="AR49" s="103"/>
      <c r="AS49" s="103"/>
      <c r="AT49" s="103"/>
      <c r="AU49" s="103"/>
      <c r="AV49" s="103"/>
      <c r="AW49" s="104"/>
      <c r="AX49" s="189"/>
      <c r="AY49" s="190"/>
      <c r="AZ49" s="191"/>
    </row>
    <row r="50" spans="39:52">
      <c r="AM50" s="201"/>
      <c r="AN50" s="202"/>
      <c r="AO50" s="203"/>
      <c r="AP50" s="5">
        <v>37</v>
      </c>
      <c r="AQ50" s="102"/>
      <c r="AR50" s="103"/>
      <c r="AS50" s="103"/>
      <c r="AT50" s="103"/>
      <c r="AU50" s="103"/>
      <c r="AV50" s="103"/>
      <c r="AW50" s="104"/>
      <c r="AX50" s="189"/>
      <c r="AY50" s="190"/>
      <c r="AZ50" s="191"/>
    </row>
    <row r="51" spans="39:52">
      <c r="AM51" s="201"/>
      <c r="AN51" s="202"/>
      <c r="AO51" s="203"/>
      <c r="AP51" s="5">
        <v>38</v>
      </c>
      <c r="AQ51" s="102"/>
      <c r="AR51" s="103"/>
      <c r="AS51" s="103"/>
      <c r="AT51" s="103"/>
      <c r="AU51" s="103"/>
      <c r="AV51" s="103"/>
      <c r="AW51" s="104"/>
      <c r="AX51" s="189"/>
      <c r="AY51" s="190"/>
      <c r="AZ51" s="191"/>
    </row>
    <row r="52" spans="39:52">
      <c r="AM52" s="201"/>
      <c r="AN52" s="202"/>
      <c r="AO52" s="203"/>
      <c r="AP52" s="5">
        <v>39</v>
      </c>
      <c r="AQ52" s="102"/>
      <c r="AR52" s="103"/>
      <c r="AS52" s="103"/>
      <c r="AT52" s="103"/>
      <c r="AU52" s="103"/>
      <c r="AV52" s="103"/>
      <c r="AW52" s="104"/>
      <c r="AX52" s="189"/>
      <c r="AY52" s="190"/>
      <c r="AZ52" s="191"/>
    </row>
    <row r="53" spans="39:52">
      <c r="AM53" s="204"/>
      <c r="AN53" s="205"/>
      <c r="AO53" s="206"/>
      <c r="AP53" s="9">
        <v>40</v>
      </c>
      <c r="AQ53" s="99"/>
      <c r="AR53" s="100"/>
      <c r="AS53" s="100"/>
      <c r="AT53" s="100"/>
      <c r="AU53" s="100"/>
      <c r="AV53" s="100"/>
      <c r="AW53" s="101"/>
      <c r="AX53" s="192"/>
      <c r="AY53" s="193"/>
      <c r="AZ53" s="194"/>
    </row>
    <row r="54" spans="39:52">
      <c r="AM54" s="198" t="s">
        <v>55</v>
      </c>
      <c r="AN54" s="199"/>
      <c r="AO54" s="200"/>
      <c r="AP54" s="15">
        <v>41</v>
      </c>
      <c r="AQ54" s="129" t="s">
        <v>56</v>
      </c>
      <c r="AR54" s="130"/>
      <c r="AS54" s="130"/>
      <c r="AT54" s="130"/>
      <c r="AU54" s="130"/>
      <c r="AV54" s="130"/>
      <c r="AW54" s="131"/>
      <c r="AX54" s="195">
        <v>0.12</v>
      </c>
      <c r="AY54" s="196"/>
      <c r="AZ54" s="197"/>
    </row>
    <row r="55" spans="39:52">
      <c r="AM55" s="201"/>
      <c r="AN55" s="202"/>
      <c r="AO55" s="203"/>
      <c r="AP55" s="10"/>
      <c r="AQ55" s="126" t="s">
        <v>58</v>
      </c>
      <c r="AR55" s="127"/>
      <c r="AS55" s="127"/>
      <c r="AT55" s="127"/>
      <c r="AU55" s="127"/>
      <c r="AV55" s="127"/>
      <c r="AW55" s="128"/>
      <c r="AX55" s="177"/>
      <c r="AY55" s="178"/>
      <c r="AZ55" s="179"/>
    </row>
    <row r="56" spans="39:52">
      <c r="AM56" s="201"/>
      <c r="AN56" s="202"/>
      <c r="AO56" s="203"/>
      <c r="AP56" s="12">
        <v>42</v>
      </c>
      <c r="AQ56" s="123" t="s">
        <v>60</v>
      </c>
      <c r="AR56" s="124"/>
      <c r="AS56" s="124"/>
      <c r="AT56" s="124"/>
      <c r="AU56" s="124"/>
      <c r="AV56" s="124"/>
      <c r="AW56" s="125"/>
      <c r="AX56" s="180">
        <v>0.15</v>
      </c>
      <c r="AY56" s="181"/>
      <c r="AZ56" s="182"/>
    </row>
    <row r="57" spans="39:52">
      <c r="AM57" s="201"/>
      <c r="AN57" s="202"/>
      <c r="AO57" s="203"/>
      <c r="AP57" s="10"/>
      <c r="AQ57" s="120" t="s">
        <v>62</v>
      </c>
      <c r="AR57" s="121"/>
      <c r="AS57" s="121"/>
      <c r="AT57" s="121"/>
      <c r="AU57" s="121"/>
      <c r="AV57" s="121"/>
      <c r="AW57" s="122"/>
      <c r="AX57" s="174"/>
      <c r="AY57" s="175"/>
      <c r="AZ57" s="176"/>
    </row>
    <row r="58" spans="39:52">
      <c r="AM58" s="204"/>
      <c r="AN58" s="205"/>
      <c r="AO58" s="206"/>
      <c r="AP58" s="9">
        <v>43</v>
      </c>
      <c r="AQ58" s="117" t="s">
        <v>64</v>
      </c>
      <c r="AR58" s="118"/>
      <c r="AS58" s="118"/>
      <c r="AT58" s="118"/>
      <c r="AU58" s="118"/>
      <c r="AV58" s="118"/>
      <c r="AW58" s="119"/>
      <c r="AX58" s="159">
        <v>0.19</v>
      </c>
      <c r="AY58" s="160"/>
      <c r="AZ58" s="161"/>
    </row>
    <row r="59" spans="39:52">
      <c r="AM59" s="198" t="s">
        <v>66</v>
      </c>
      <c r="AN59" s="199"/>
      <c r="AO59" s="200"/>
      <c r="AP59" s="4">
        <v>44</v>
      </c>
      <c r="AQ59" s="111" t="s">
        <v>67</v>
      </c>
      <c r="AR59" s="112"/>
      <c r="AS59" s="112"/>
      <c r="AT59" s="112"/>
      <c r="AU59" s="112"/>
      <c r="AV59" s="112"/>
      <c r="AW59" s="113"/>
      <c r="AX59" s="171">
        <v>0.7</v>
      </c>
      <c r="AY59" s="172"/>
      <c r="AZ59" s="173"/>
    </row>
    <row r="60" spans="39:52">
      <c r="AM60" s="201"/>
      <c r="AN60" s="202"/>
      <c r="AO60" s="203"/>
      <c r="AP60" s="5">
        <v>45</v>
      </c>
      <c r="AQ60" s="96" t="s">
        <v>69</v>
      </c>
      <c r="AR60" s="97"/>
      <c r="AS60" s="97"/>
      <c r="AT60" s="97"/>
      <c r="AU60" s="97"/>
      <c r="AV60" s="97"/>
      <c r="AW60" s="98"/>
      <c r="AX60" s="153">
        <v>0.69</v>
      </c>
      <c r="AY60" s="154"/>
      <c r="AZ60" s="155"/>
    </row>
    <row r="61" spans="39:52">
      <c r="AM61" s="201"/>
      <c r="AN61" s="202"/>
      <c r="AO61" s="203"/>
      <c r="AP61" s="5">
        <v>46</v>
      </c>
      <c r="AQ61" s="96" t="s">
        <v>71</v>
      </c>
      <c r="AR61" s="97"/>
      <c r="AS61" s="97"/>
      <c r="AT61" s="97"/>
      <c r="AU61" s="97"/>
      <c r="AV61" s="97"/>
      <c r="AW61" s="98"/>
      <c r="AX61" s="153">
        <v>0.12</v>
      </c>
      <c r="AY61" s="154"/>
      <c r="AZ61" s="155"/>
    </row>
    <row r="62" spans="39:52">
      <c r="AM62" s="201"/>
      <c r="AN62" s="202"/>
      <c r="AO62" s="203"/>
      <c r="AP62" s="5">
        <v>47</v>
      </c>
      <c r="AQ62" s="96" t="s">
        <v>73</v>
      </c>
      <c r="AR62" s="97"/>
      <c r="AS62" s="97"/>
      <c r="AT62" s="97"/>
      <c r="AU62" s="97"/>
      <c r="AV62" s="97"/>
      <c r="AW62" s="98"/>
      <c r="AX62" s="153">
        <v>0.11</v>
      </c>
      <c r="AY62" s="154"/>
      <c r="AZ62" s="155"/>
    </row>
    <row r="63" spans="39:52">
      <c r="AM63" s="201"/>
      <c r="AN63" s="202"/>
      <c r="AO63" s="203"/>
      <c r="AP63" s="5">
        <v>48</v>
      </c>
      <c r="AQ63" s="96" t="s">
        <v>75</v>
      </c>
      <c r="AR63" s="97"/>
      <c r="AS63" s="97"/>
      <c r="AT63" s="97"/>
      <c r="AU63" s="97"/>
      <c r="AV63" s="97"/>
      <c r="AW63" s="98"/>
      <c r="AX63" s="153">
        <v>4.4999999999999998E-2</v>
      </c>
      <c r="AY63" s="154"/>
      <c r="AZ63" s="155"/>
    </row>
    <row r="64" spans="39:52">
      <c r="AM64" s="201"/>
      <c r="AN64" s="202"/>
      <c r="AO64" s="203"/>
      <c r="AP64" s="5">
        <v>49</v>
      </c>
      <c r="AQ64" s="96" t="s">
        <v>77</v>
      </c>
      <c r="AR64" s="97"/>
      <c r="AS64" s="97"/>
      <c r="AT64" s="97"/>
      <c r="AU64" s="97"/>
      <c r="AV64" s="97"/>
      <c r="AW64" s="98"/>
      <c r="AX64" s="153">
        <v>1.3</v>
      </c>
      <c r="AY64" s="154"/>
      <c r="AZ64" s="155"/>
    </row>
    <row r="65" spans="39:52">
      <c r="AM65" s="201"/>
      <c r="AN65" s="202"/>
      <c r="AO65" s="203"/>
      <c r="AP65" s="5">
        <v>50</v>
      </c>
      <c r="AQ65" s="96" t="s">
        <v>79</v>
      </c>
      <c r="AR65" s="97"/>
      <c r="AS65" s="97"/>
      <c r="AT65" s="97"/>
      <c r="AU65" s="97"/>
      <c r="AV65" s="97"/>
      <c r="AW65" s="98"/>
      <c r="AX65" s="153">
        <v>0.19</v>
      </c>
      <c r="AY65" s="154"/>
      <c r="AZ65" s="155"/>
    </row>
    <row r="66" spans="39:52">
      <c r="AM66" s="201"/>
      <c r="AN66" s="202"/>
      <c r="AO66" s="203"/>
      <c r="AP66" s="5">
        <v>51</v>
      </c>
      <c r="AQ66" s="141" t="s">
        <v>81</v>
      </c>
      <c r="AR66" s="142"/>
      <c r="AS66" s="142"/>
      <c r="AT66" s="142"/>
      <c r="AU66" s="142"/>
      <c r="AV66" s="142"/>
      <c r="AW66" s="143"/>
      <c r="AX66" s="156">
        <v>1.5</v>
      </c>
      <c r="AY66" s="157"/>
      <c r="AZ66" s="158"/>
    </row>
    <row r="67" spans="39:52">
      <c r="AM67" s="201"/>
      <c r="AN67" s="202"/>
      <c r="AO67" s="203"/>
      <c r="AP67" s="5">
        <v>52</v>
      </c>
      <c r="AQ67" s="141" t="s">
        <v>83</v>
      </c>
      <c r="AR67" s="142"/>
      <c r="AS67" s="142"/>
      <c r="AT67" s="142"/>
      <c r="AU67" s="142"/>
      <c r="AV67" s="142"/>
      <c r="AW67" s="143"/>
      <c r="AX67" s="156">
        <v>1.6</v>
      </c>
      <c r="AY67" s="157"/>
      <c r="AZ67" s="158"/>
    </row>
    <row r="68" spans="39:52">
      <c r="AM68" s="201"/>
      <c r="AN68" s="202"/>
      <c r="AO68" s="203"/>
      <c r="AP68" s="5">
        <v>53</v>
      </c>
      <c r="AQ68" s="141" t="s">
        <v>136</v>
      </c>
      <c r="AR68" s="142"/>
      <c r="AS68" s="142"/>
      <c r="AT68" s="142"/>
      <c r="AU68" s="142"/>
      <c r="AV68" s="142"/>
      <c r="AW68" s="143"/>
      <c r="AX68" s="156">
        <v>0.16</v>
      </c>
      <c r="AY68" s="157"/>
      <c r="AZ68" s="158"/>
    </row>
    <row r="69" spans="39:52">
      <c r="AM69" s="201"/>
      <c r="AN69" s="202"/>
      <c r="AO69" s="203"/>
      <c r="AP69" s="5">
        <v>54</v>
      </c>
      <c r="AQ69" s="141"/>
      <c r="AR69" s="142"/>
      <c r="AS69" s="142"/>
      <c r="AT69" s="142"/>
      <c r="AU69" s="142"/>
      <c r="AV69" s="142"/>
      <c r="AW69" s="143"/>
      <c r="AX69" s="156"/>
      <c r="AY69" s="157"/>
      <c r="AZ69" s="158"/>
    </row>
    <row r="70" spans="39:52">
      <c r="AM70" s="201"/>
      <c r="AN70" s="202"/>
      <c r="AO70" s="203"/>
      <c r="AP70" s="5">
        <v>55</v>
      </c>
      <c r="AQ70" s="141"/>
      <c r="AR70" s="142"/>
      <c r="AS70" s="142"/>
      <c r="AT70" s="142"/>
      <c r="AU70" s="142"/>
      <c r="AV70" s="142"/>
      <c r="AW70" s="143"/>
      <c r="AX70" s="156"/>
      <c r="AY70" s="157"/>
      <c r="AZ70" s="158"/>
    </row>
    <row r="71" spans="39:52">
      <c r="AM71" s="204"/>
      <c r="AN71" s="205"/>
      <c r="AO71" s="206"/>
      <c r="AP71" s="9">
        <v>56</v>
      </c>
      <c r="AQ71" s="117"/>
      <c r="AR71" s="118"/>
      <c r="AS71" s="118"/>
      <c r="AT71" s="118"/>
      <c r="AU71" s="118"/>
      <c r="AV71" s="118"/>
      <c r="AW71" s="119"/>
      <c r="AX71" s="159"/>
      <c r="AY71" s="160"/>
      <c r="AZ71" s="161"/>
    </row>
    <row r="72" spans="39:52">
      <c r="AM72" s="198" t="s">
        <v>89</v>
      </c>
      <c r="AN72" s="199"/>
      <c r="AO72" s="200"/>
      <c r="AP72" s="4">
        <v>57</v>
      </c>
      <c r="AQ72" s="111" t="s">
        <v>90</v>
      </c>
      <c r="AR72" s="112"/>
      <c r="AS72" s="112"/>
      <c r="AT72" s="112"/>
      <c r="AU72" s="112"/>
      <c r="AV72" s="112"/>
      <c r="AW72" s="113"/>
      <c r="AX72" s="171">
        <v>0.16</v>
      </c>
      <c r="AY72" s="172"/>
      <c r="AZ72" s="173"/>
    </row>
    <row r="73" spans="39:52">
      <c r="AM73" s="201"/>
      <c r="AN73" s="202"/>
      <c r="AO73" s="203"/>
      <c r="AP73" s="5">
        <v>58</v>
      </c>
      <c r="AQ73" s="96" t="s">
        <v>92</v>
      </c>
      <c r="AR73" s="97"/>
      <c r="AS73" s="97"/>
      <c r="AT73" s="97"/>
      <c r="AU73" s="97"/>
      <c r="AV73" s="97"/>
      <c r="AW73" s="98"/>
      <c r="AX73" s="153">
        <v>0.17</v>
      </c>
      <c r="AY73" s="154"/>
      <c r="AZ73" s="155"/>
    </row>
    <row r="74" spans="39:52">
      <c r="AM74" s="201"/>
      <c r="AN74" s="202"/>
      <c r="AO74" s="203"/>
      <c r="AP74" s="5">
        <v>59</v>
      </c>
      <c r="AQ74" s="96" t="s">
        <v>94</v>
      </c>
      <c r="AR74" s="97"/>
      <c r="AS74" s="97"/>
      <c r="AT74" s="97"/>
      <c r="AU74" s="97"/>
      <c r="AV74" s="97"/>
      <c r="AW74" s="98"/>
      <c r="AX74" s="153">
        <v>0.05</v>
      </c>
      <c r="AY74" s="154"/>
      <c r="AZ74" s="155"/>
    </row>
    <row r="75" spans="39:52">
      <c r="AM75" s="201"/>
      <c r="AN75" s="202"/>
      <c r="AO75" s="203"/>
      <c r="AP75" s="5">
        <v>60</v>
      </c>
      <c r="AQ75" s="96" t="s">
        <v>96</v>
      </c>
      <c r="AR75" s="97"/>
      <c r="AS75" s="97"/>
      <c r="AT75" s="97"/>
      <c r="AU75" s="97"/>
      <c r="AV75" s="97"/>
      <c r="AW75" s="98"/>
      <c r="AX75" s="153">
        <v>0.05</v>
      </c>
      <c r="AY75" s="154"/>
      <c r="AZ75" s="155"/>
    </row>
    <row r="76" spans="39:52">
      <c r="AM76" s="201"/>
      <c r="AN76" s="202"/>
      <c r="AO76" s="203"/>
      <c r="AP76" s="5">
        <v>61</v>
      </c>
      <c r="AQ76" s="96" t="s">
        <v>98</v>
      </c>
      <c r="AR76" s="97"/>
      <c r="AS76" s="97"/>
      <c r="AT76" s="97"/>
      <c r="AU76" s="97"/>
      <c r="AV76" s="97"/>
      <c r="AW76" s="98"/>
      <c r="AX76" s="153">
        <v>0.05</v>
      </c>
      <c r="AY76" s="154"/>
      <c r="AZ76" s="155"/>
    </row>
    <row r="77" spans="39:52">
      <c r="AM77" s="201"/>
      <c r="AN77" s="202"/>
      <c r="AO77" s="203"/>
      <c r="AP77" s="5">
        <v>62</v>
      </c>
      <c r="AQ77" s="96" t="s">
        <v>100</v>
      </c>
      <c r="AR77" s="97"/>
      <c r="AS77" s="97"/>
      <c r="AT77" s="97"/>
      <c r="AU77" s="97"/>
      <c r="AV77" s="97"/>
      <c r="AW77" s="98"/>
      <c r="AX77" s="153">
        <v>0.17</v>
      </c>
      <c r="AY77" s="154"/>
      <c r="AZ77" s="155"/>
    </row>
    <row r="78" spans="39:52">
      <c r="AM78" s="201"/>
      <c r="AN78" s="202"/>
      <c r="AO78" s="203"/>
      <c r="AP78" s="5">
        <v>63</v>
      </c>
      <c r="AQ78" s="96" t="s">
        <v>102</v>
      </c>
      <c r="AR78" s="97"/>
      <c r="AS78" s="97"/>
      <c r="AT78" s="97"/>
      <c r="AU78" s="97"/>
      <c r="AV78" s="97"/>
      <c r="AW78" s="98"/>
      <c r="AX78" s="153">
        <v>0.15</v>
      </c>
      <c r="AY78" s="154"/>
      <c r="AZ78" s="155"/>
    </row>
    <row r="79" spans="39:52">
      <c r="AM79" s="201"/>
      <c r="AN79" s="202"/>
      <c r="AO79" s="203"/>
      <c r="AP79" s="5">
        <v>64</v>
      </c>
      <c r="AQ79" s="96" t="s">
        <v>104</v>
      </c>
      <c r="AR79" s="97"/>
      <c r="AS79" s="97"/>
      <c r="AT79" s="97"/>
      <c r="AU79" s="97"/>
      <c r="AV79" s="97"/>
      <c r="AW79" s="98"/>
      <c r="AX79" s="153">
        <v>0.22</v>
      </c>
      <c r="AY79" s="154"/>
      <c r="AZ79" s="155"/>
    </row>
    <row r="80" spans="39:52">
      <c r="AM80" s="201"/>
      <c r="AN80" s="202"/>
      <c r="AO80" s="203"/>
      <c r="AP80" s="5">
        <v>65</v>
      </c>
      <c r="AQ80" s="141" t="s">
        <v>106</v>
      </c>
      <c r="AR80" s="142"/>
      <c r="AS80" s="142"/>
      <c r="AT80" s="142"/>
      <c r="AU80" s="142"/>
      <c r="AV80" s="142"/>
      <c r="AW80" s="143"/>
      <c r="AX80" s="156">
        <v>0.6</v>
      </c>
      <c r="AY80" s="157"/>
      <c r="AZ80" s="158"/>
    </row>
    <row r="81" spans="39:52">
      <c r="AM81" s="204"/>
      <c r="AN81" s="205"/>
      <c r="AO81" s="206"/>
      <c r="AP81" s="9">
        <v>66</v>
      </c>
      <c r="AQ81" s="117" t="s">
        <v>108</v>
      </c>
      <c r="AR81" s="118"/>
      <c r="AS81" s="118"/>
      <c r="AT81" s="118"/>
      <c r="AU81" s="118"/>
      <c r="AV81" s="118"/>
      <c r="AW81" s="119"/>
      <c r="AX81" s="159">
        <v>0.13</v>
      </c>
      <c r="AY81" s="160"/>
      <c r="AZ81" s="161"/>
    </row>
    <row r="82" spans="39:52">
      <c r="AM82" s="198" t="s">
        <v>115</v>
      </c>
      <c r="AN82" s="199"/>
      <c r="AO82" s="200"/>
      <c r="AP82" s="10">
        <v>67</v>
      </c>
      <c r="AQ82" s="165" t="s">
        <v>110</v>
      </c>
      <c r="AR82" s="166"/>
      <c r="AS82" s="166"/>
      <c r="AT82" s="166"/>
      <c r="AU82" s="166"/>
      <c r="AV82" s="166"/>
      <c r="AW82" s="167"/>
      <c r="AX82" s="162">
        <v>0.24</v>
      </c>
      <c r="AY82" s="163"/>
      <c r="AZ82" s="164"/>
    </row>
    <row r="83" spans="39:52">
      <c r="AM83" s="201"/>
      <c r="AN83" s="202"/>
      <c r="AO83" s="203"/>
      <c r="AP83" s="16">
        <v>68</v>
      </c>
      <c r="AQ83" s="147"/>
      <c r="AR83" s="148"/>
      <c r="AS83" s="148"/>
      <c r="AT83" s="148"/>
      <c r="AU83" s="148"/>
      <c r="AV83" s="148"/>
      <c r="AW83" s="149"/>
      <c r="AX83" s="150"/>
      <c r="AY83" s="151"/>
      <c r="AZ83" s="152"/>
    </row>
    <row r="84" spans="39:52">
      <c r="AM84" s="201"/>
      <c r="AN84" s="202"/>
      <c r="AO84" s="203"/>
      <c r="AP84" s="5">
        <v>69</v>
      </c>
      <c r="AQ84" s="147"/>
      <c r="AR84" s="148"/>
      <c r="AS84" s="148"/>
      <c r="AT84" s="148"/>
      <c r="AU84" s="148"/>
      <c r="AV84" s="148"/>
      <c r="AW84" s="149"/>
      <c r="AX84" s="150"/>
      <c r="AY84" s="151"/>
      <c r="AZ84" s="152"/>
    </row>
    <row r="85" spans="39:52">
      <c r="AM85" s="201"/>
      <c r="AN85" s="202"/>
      <c r="AO85" s="203"/>
      <c r="AP85" s="5">
        <v>70</v>
      </c>
      <c r="AQ85" s="147"/>
      <c r="AR85" s="148"/>
      <c r="AS85" s="148"/>
      <c r="AT85" s="148"/>
      <c r="AU85" s="148"/>
      <c r="AV85" s="148"/>
      <c r="AW85" s="149"/>
      <c r="AX85" s="150"/>
      <c r="AY85" s="151"/>
      <c r="AZ85" s="152"/>
    </row>
    <row r="86" spans="39:52">
      <c r="AM86" s="201"/>
      <c r="AN86" s="202"/>
      <c r="AO86" s="203"/>
      <c r="AP86" s="5">
        <v>71</v>
      </c>
      <c r="AQ86" s="147"/>
      <c r="AR86" s="148"/>
      <c r="AS86" s="148"/>
      <c r="AT86" s="148"/>
      <c r="AU86" s="148"/>
      <c r="AV86" s="148"/>
      <c r="AW86" s="149"/>
      <c r="AX86" s="150"/>
      <c r="AY86" s="151"/>
      <c r="AZ86" s="152"/>
    </row>
    <row r="87" spans="39:52">
      <c r="AM87" s="201"/>
      <c r="AN87" s="202"/>
      <c r="AO87" s="203"/>
      <c r="AP87" s="5">
        <v>72</v>
      </c>
      <c r="AQ87" s="147"/>
      <c r="AR87" s="148"/>
      <c r="AS87" s="148"/>
      <c r="AT87" s="148"/>
      <c r="AU87" s="148"/>
      <c r="AV87" s="148"/>
      <c r="AW87" s="149"/>
      <c r="AX87" s="150"/>
      <c r="AY87" s="151"/>
      <c r="AZ87" s="152"/>
    </row>
    <row r="88" spans="39:52">
      <c r="AM88" s="201"/>
      <c r="AN88" s="202"/>
      <c r="AO88" s="203"/>
      <c r="AP88" s="5">
        <v>73</v>
      </c>
      <c r="AQ88" s="147"/>
      <c r="AR88" s="148"/>
      <c r="AS88" s="148"/>
      <c r="AT88" s="148"/>
      <c r="AU88" s="148"/>
      <c r="AV88" s="148"/>
      <c r="AW88" s="149"/>
      <c r="AX88" s="150"/>
      <c r="AY88" s="151"/>
      <c r="AZ88" s="152"/>
    </row>
    <row r="89" spans="39:52">
      <c r="AM89" s="201"/>
      <c r="AN89" s="202"/>
      <c r="AO89" s="203"/>
      <c r="AP89" s="5">
        <v>74</v>
      </c>
      <c r="AQ89" s="147"/>
      <c r="AR89" s="148"/>
      <c r="AS89" s="148"/>
      <c r="AT89" s="148"/>
      <c r="AU89" s="148"/>
      <c r="AV89" s="148"/>
      <c r="AW89" s="149"/>
      <c r="AX89" s="150"/>
      <c r="AY89" s="151"/>
      <c r="AZ89" s="152"/>
    </row>
    <row r="90" spans="39:52">
      <c r="AM90" s="201"/>
      <c r="AN90" s="202"/>
      <c r="AO90" s="203"/>
      <c r="AP90" s="5">
        <v>75</v>
      </c>
      <c r="AQ90" s="147"/>
      <c r="AR90" s="148"/>
      <c r="AS90" s="148"/>
      <c r="AT90" s="148"/>
      <c r="AU90" s="148"/>
      <c r="AV90" s="148"/>
      <c r="AW90" s="149"/>
      <c r="AX90" s="150"/>
      <c r="AY90" s="151"/>
      <c r="AZ90" s="152"/>
    </row>
    <row r="91" spans="39:52">
      <c r="AM91" s="201"/>
      <c r="AN91" s="202"/>
      <c r="AO91" s="203"/>
      <c r="AP91" s="5">
        <v>76</v>
      </c>
      <c r="AQ91" s="147"/>
      <c r="AR91" s="148"/>
      <c r="AS91" s="148"/>
      <c r="AT91" s="148"/>
      <c r="AU91" s="148"/>
      <c r="AV91" s="148"/>
      <c r="AW91" s="149"/>
      <c r="AX91" s="150"/>
      <c r="AY91" s="151"/>
      <c r="AZ91" s="152"/>
    </row>
    <row r="92" spans="39:52">
      <c r="AM92" s="201"/>
      <c r="AN92" s="202"/>
      <c r="AO92" s="203"/>
      <c r="AP92" s="5">
        <v>77</v>
      </c>
      <c r="AQ92" s="147"/>
      <c r="AR92" s="148"/>
      <c r="AS92" s="148"/>
      <c r="AT92" s="148"/>
      <c r="AU92" s="148"/>
      <c r="AV92" s="148"/>
      <c r="AW92" s="149"/>
      <c r="AX92" s="150"/>
      <c r="AY92" s="151"/>
      <c r="AZ92" s="152"/>
    </row>
    <row r="93" spans="39:52">
      <c r="AM93" s="204"/>
      <c r="AN93" s="205"/>
      <c r="AO93" s="206"/>
      <c r="AP93" s="9">
        <v>78</v>
      </c>
      <c r="AQ93" s="144"/>
      <c r="AR93" s="145"/>
      <c r="AS93" s="145"/>
      <c r="AT93" s="145"/>
      <c r="AU93" s="145"/>
      <c r="AV93" s="145"/>
      <c r="AW93" s="146"/>
      <c r="AX93" s="168"/>
      <c r="AY93" s="169"/>
      <c r="AZ93" s="170"/>
    </row>
    <row r="95" spans="39:52">
      <c r="AM95" t="s">
        <v>594</v>
      </c>
    </row>
    <row r="96" spans="39:52">
      <c r="AM96" s="216" t="s">
        <v>4</v>
      </c>
      <c r="AN96" s="216"/>
      <c r="AO96" s="217" t="s">
        <v>596</v>
      </c>
      <c r="AP96" s="218"/>
      <c r="AQ96" s="218"/>
      <c r="AR96" s="219"/>
      <c r="AS96" s="217" t="s">
        <v>9</v>
      </c>
      <c r="AT96" s="218"/>
      <c r="AU96" s="218"/>
      <c r="AV96" s="218"/>
      <c r="AW96" s="218"/>
      <c r="AX96" s="218"/>
      <c r="AY96" s="218"/>
      <c r="AZ96" s="219"/>
    </row>
    <row r="97" spans="39:52">
      <c r="AM97" s="216"/>
      <c r="AN97" s="216"/>
      <c r="AO97" s="220" t="s">
        <v>597</v>
      </c>
      <c r="AP97" s="221"/>
      <c r="AQ97" s="221"/>
      <c r="AR97" s="222"/>
      <c r="AS97" s="223" t="s">
        <v>8</v>
      </c>
      <c r="AT97" s="224"/>
      <c r="AU97" s="224"/>
      <c r="AV97" s="224"/>
      <c r="AW97" s="224"/>
      <c r="AX97" s="224"/>
      <c r="AY97" s="224"/>
      <c r="AZ97" s="225"/>
    </row>
    <row r="98" spans="39:52">
      <c r="AM98" s="216"/>
      <c r="AN98" s="216"/>
      <c r="AO98" s="223" t="s">
        <v>598</v>
      </c>
      <c r="AP98" s="224"/>
      <c r="AQ98" s="224"/>
      <c r="AR98" s="225"/>
      <c r="AS98" s="226" t="s">
        <v>44</v>
      </c>
      <c r="AT98" s="227"/>
      <c r="AU98" s="228"/>
      <c r="AV98" s="216" t="s">
        <v>599</v>
      </c>
      <c r="AW98" s="216"/>
      <c r="AX98" s="216"/>
      <c r="AY98" s="216"/>
      <c r="AZ98" s="216"/>
    </row>
    <row r="99" spans="39:52">
      <c r="AM99" s="216" t="s">
        <v>10</v>
      </c>
      <c r="AN99" s="216"/>
      <c r="AO99" s="226">
        <v>0.09</v>
      </c>
      <c r="AP99" s="227"/>
      <c r="AQ99" s="227"/>
      <c r="AR99" s="228"/>
      <c r="AS99" s="226">
        <v>0.04</v>
      </c>
      <c r="AT99" s="227"/>
      <c r="AU99" s="228"/>
      <c r="AV99" s="229">
        <v>0.09</v>
      </c>
      <c r="AW99" s="230"/>
      <c r="AX99" s="231" t="s">
        <v>12</v>
      </c>
      <c r="AY99" s="232"/>
      <c r="AZ99" s="232"/>
    </row>
    <row r="100" spans="39:52">
      <c r="AM100" s="216" t="s">
        <v>5</v>
      </c>
      <c r="AN100" s="216"/>
      <c r="AO100" s="226">
        <v>0.09</v>
      </c>
      <c r="AP100" s="227"/>
      <c r="AQ100" s="227"/>
      <c r="AR100" s="228"/>
      <c r="AS100" s="226" t="s">
        <v>11</v>
      </c>
      <c r="AT100" s="227"/>
      <c r="AU100" s="228"/>
      <c r="AV100" s="229">
        <v>0.09</v>
      </c>
      <c r="AW100" s="230"/>
      <c r="AX100" s="231" t="s">
        <v>13</v>
      </c>
      <c r="AY100" s="232"/>
      <c r="AZ100" s="232"/>
    </row>
  </sheetData>
  <mergeCells count="399">
    <mergeCell ref="BO12:BQ12"/>
    <mergeCell ref="BO14:BQ14"/>
    <mergeCell ref="BO15:BQ15"/>
    <mergeCell ref="BD18:BF18"/>
    <mergeCell ref="BH18:BJ18"/>
    <mergeCell ref="BL18:BN18"/>
    <mergeCell ref="BD21:BF21"/>
    <mergeCell ref="BH21:BJ21"/>
    <mergeCell ref="BL21:BN21"/>
    <mergeCell ref="AM99:AN99"/>
    <mergeCell ref="AO99:AR99"/>
    <mergeCell ref="AS99:AU99"/>
    <mergeCell ref="AV99:AW99"/>
    <mergeCell ref="AX99:AZ99"/>
    <mergeCell ref="AM100:AN100"/>
    <mergeCell ref="AO100:AR100"/>
    <mergeCell ref="AS100:AU100"/>
    <mergeCell ref="AV100:AW100"/>
    <mergeCell ref="AX100:AZ100"/>
    <mergeCell ref="B2:B10"/>
    <mergeCell ref="E4:F4"/>
    <mergeCell ref="AM96:AN98"/>
    <mergeCell ref="AO96:AR96"/>
    <mergeCell ref="AS96:AZ96"/>
    <mergeCell ref="AO97:AR97"/>
    <mergeCell ref="AS97:AZ97"/>
    <mergeCell ref="AO98:AR98"/>
    <mergeCell ref="AS98:AU98"/>
    <mergeCell ref="AV98:AZ98"/>
    <mergeCell ref="D43:X43"/>
    <mergeCell ref="Y43:AA43"/>
    <mergeCell ref="AB43:AD43"/>
    <mergeCell ref="AE43:AG43"/>
    <mergeCell ref="AH43:AJ43"/>
    <mergeCell ref="D44:X44"/>
    <mergeCell ref="Y44:AJ44"/>
    <mergeCell ref="D41:X41"/>
    <mergeCell ref="Y41:AA41"/>
    <mergeCell ref="AB41:AD41"/>
    <mergeCell ref="AE41:AG41"/>
    <mergeCell ref="AH41:AJ41"/>
    <mergeCell ref="D42:X42"/>
    <mergeCell ref="Y42:AA42"/>
    <mergeCell ref="AB42:AD42"/>
    <mergeCell ref="AE42:AG42"/>
    <mergeCell ref="AH42:AJ42"/>
    <mergeCell ref="AH40:AJ40"/>
    <mergeCell ref="AE39:AG39"/>
    <mergeCell ref="AH39:AJ39"/>
    <mergeCell ref="AH38:AJ38"/>
    <mergeCell ref="J39:K39"/>
    <mergeCell ref="L39:R39"/>
    <mergeCell ref="S39:U39"/>
    <mergeCell ref="V39:X39"/>
    <mergeCell ref="Y39:AA39"/>
    <mergeCell ref="AB39:AD39"/>
    <mergeCell ref="J40:K40"/>
    <mergeCell ref="L40:R40"/>
    <mergeCell ref="S40:U40"/>
    <mergeCell ref="V40:X40"/>
    <mergeCell ref="Y40:AA40"/>
    <mergeCell ref="E38:I38"/>
    <mergeCell ref="J38:K38"/>
    <mergeCell ref="L38:R38"/>
    <mergeCell ref="S38:U38"/>
    <mergeCell ref="V38:X38"/>
    <mergeCell ref="Y38:AA38"/>
    <mergeCell ref="AB38:AD38"/>
    <mergeCell ref="AE38:AG38"/>
    <mergeCell ref="AB40:AD40"/>
    <mergeCell ref="AE40:AG40"/>
    <mergeCell ref="E39:I39"/>
    <mergeCell ref="D40:I40"/>
    <mergeCell ref="AB36:AD36"/>
    <mergeCell ref="AE36:AG36"/>
    <mergeCell ref="AH36:AJ36"/>
    <mergeCell ref="E37:I37"/>
    <mergeCell ref="J37:K37"/>
    <mergeCell ref="L37:R37"/>
    <mergeCell ref="S37:U37"/>
    <mergeCell ref="V37:X37"/>
    <mergeCell ref="Y37:AA37"/>
    <mergeCell ref="AB37:AD37"/>
    <mergeCell ref="D36:I36"/>
    <mergeCell ref="J36:K36"/>
    <mergeCell ref="L36:R36"/>
    <mergeCell ref="S36:U36"/>
    <mergeCell ref="V36:X36"/>
    <mergeCell ref="Y36:AA36"/>
    <mergeCell ref="AE37:AG37"/>
    <mergeCell ref="AH37:AJ37"/>
    <mergeCell ref="AE35:AG35"/>
    <mergeCell ref="AH35:AJ35"/>
    <mergeCell ref="AH33:AJ33"/>
    <mergeCell ref="S34:U34"/>
    <mergeCell ref="V34:X34"/>
    <mergeCell ref="Y34:AA34"/>
    <mergeCell ref="AB34:AD34"/>
    <mergeCell ref="AE34:AG34"/>
    <mergeCell ref="AH34:AJ34"/>
    <mergeCell ref="AB32:AD32"/>
    <mergeCell ref="AE32:AG32"/>
    <mergeCell ref="AH32:AJ32"/>
    <mergeCell ref="D33:I35"/>
    <mergeCell ref="J33:R35"/>
    <mergeCell ref="S33:U33"/>
    <mergeCell ref="V33:X33"/>
    <mergeCell ref="Y33:AA33"/>
    <mergeCell ref="AB33:AD33"/>
    <mergeCell ref="AE33:AG33"/>
    <mergeCell ref="D30:X32"/>
    <mergeCell ref="Y30:AA30"/>
    <mergeCell ref="AB30:AD30"/>
    <mergeCell ref="AE30:AG30"/>
    <mergeCell ref="AH30:AJ30"/>
    <mergeCell ref="Y31:AA31"/>
    <mergeCell ref="AB31:AD31"/>
    <mergeCell ref="AE31:AG31"/>
    <mergeCell ref="AH31:AJ31"/>
    <mergeCell ref="Y32:AA32"/>
    <mergeCell ref="S35:U35"/>
    <mergeCell ref="V35:X35"/>
    <mergeCell ref="Y35:AA35"/>
    <mergeCell ref="AB35:AD35"/>
    <mergeCell ref="D26:X26"/>
    <mergeCell ref="Y26:AA26"/>
    <mergeCell ref="AB26:AD26"/>
    <mergeCell ref="AE26:AG26"/>
    <mergeCell ref="AH26:AJ26"/>
    <mergeCell ref="D27:X27"/>
    <mergeCell ref="Y27:AJ27"/>
    <mergeCell ref="D24:X24"/>
    <mergeCell ref="Y24:AA24"/>
    <mergeCell ref="AB24:AD24"/>
    <mergeCell ref="AE24:AG24"/>
    <mergeCell ref="AH24:AJ24"/>
    <mergeCell ref="D25:X25"/>
    <mergeCell ref="Y25:AA25"/>
    <mergeCell ref="AB25:AD25"/>
    <mergeCell ref="AE25:AG25"/>
    <mergeCell ref="AH25:AJ25"/>
    <mergeCell ref="D23:I23"/>
    <mergeCell ref="J23:K23"/>
    <mergeCell ref="L23:R23"/>
    <mergeCell ref="S23:U23"/>
    <mergeCell ref="V23:X23"/>
    <mergeCell ref="Y23:AA23"/>
    <mergeCell ref="AB23:AD23"/>
    <mergeCell ref="AE23:AG23"/>
    <mergeCell ref="AH23:AJ23"/>
    <mergeCell ref="AE21:AG21"/>
    <mergeCell ref="AH21:AJ21"/>
    <mergeCell ref="G22:I22"/>
    <mergeCell ref="J22:K22"/>
    <mergeCell ref="L22:R22"/>
    <mergeCell ref="S22:U22"/>
    <mergeCell ref="V22:X22"/>
    <mergeCell ref="Y22:AA22"/>
    <mergeCell ref="AB22:AD22"/>
    <mergeCell ref="AE22:AG22"/>
    <mergeCell ref="AH22:AJ22"/>
    <mergeCell ref="D21:D22"/>
    <mergeCell ref="E21:F22"/>
    <mergeCell ref="G21:I21"/>
    <mergeCell ref="J21:K21"/>
    <mergeCell ref="L21:R21"/>
    <mergeCell ref="S21:U21"/>
    <mergeCell ref="V21:X21"/>
    <mergeCell ref="Y21:AA21"/>
    <mergeCell ref="AB21:AD21"/>
    <mergeCell ref="E20:I20"/>
    <mergeCell ref="J20:K20"/>
    <mergeCell ref="L20:R20"/>
    <mergeCell ref="S20:U20"/>
    <mergeCell ref="V20:X20"/>
    <mergeCell ref="Y20:AA20"/>
    <mergeCell ref="AB20:AD20"/>
    <mergeCell ref="AE20:AG20"/>
    <mergeCell ref="AH20:AJ20"/>
    <mergeCell ref="AH16:AJ16"/>
    <mergeCell ref="AB18:AD18"/>
    <mergeCell ref="AE18:AG18"/>
    <mergeCell ref="AH18:AJ18"/>
    <mergeCell ref="E19:I19"/>
    <mergeCell ref="J19:K19"/>
    <mergeCell ref="L19:R19"/>
    <mergeCell ref="S19:U19"/>
    <mergeCell ref="V19:X19"/>
    <mergeCell ref="Y19:AA19"/>
    <mergeCell ref="AB19:AD19"/>
    <mergeCell ref="D18:I18"/>
    <mergeCell ref="J18:K18"/>
    <mergeCell ref="L18:R18"/>
    <mergeCell ref="S18:U18"/>
    <mergeCell ref="V18:X18"/>
    <mergeCell ref="Y18:AA18"/>
    <mergeCell ref="AE19:AG19"/>
    <mergeCell ref="AH19:AJ19"/>
    <mergeCell ref="AH13:AJ13"/>
    <mergeCell ref="Y14:AA14"/>
    <mergeCell ref="AB14:AD14"/>
    <mergeCell ref="AE14:AG14"/>
    <mergeCell ref="AH14:AJ14"/>
    <mergeCell ref="D15:I17"/>
    <mergeCell ref="J15:R17"/>
    <mergeCell ref="S15:U15"/>
    <mergeCell ref="V15:X15"/>
    <mergeCell ref="Y15:AA15"/>
    <mergeCell ref="S17:U17"/>
    <mergeCell ref="V17:X17"/>
    <mergeCell ref="Y17:AA17"/>
    <mergeCell ref="AB17:AD17"/>
    <mergeCell ref="AE17:AG17"/>
    <mergeCell ref="AH17:AJ17"/>
    <mergeCell ref="AB15:AD15"/>
    <mergeCell ref="AE15:AG15"/>
    <mergeCell ref="AH15:AJ15"/>
    <mergeCell ref="S16:U16"/>
    <mergeCell ref="V16:X16"/>
    <mergeCell ref="Y16:AA16"/>
    <mergeCell ref="AB16:AD16"/>
    <mergeCell ref="AE16:AG16"/>
    <mergeCell ref="AQ93:AW93"/>
    <mergeCell ref="AX93:AZ93"/>
    <mergeCell ref="D12:X14"/>
    <mergeCell ref="Y12:AA12"/>
    <mergeCell ref="AB12:AD12"/>
    <mergeCell ref="AE12:AG12"/>
    <mergeCell ref="AH12:AJ12"/>
    <mergeCell ref="Y13:AA13"/>
    <mergeCell ref="AB13:AD13"/>
    <mergeCell ref="AE13:AG13"/>
    <mergeCell ref="AQ90:AW90"/>
    <mergeCell ref="AX90:AZ90"/>
    <mergeCell ref="AQ91:AW91"/>
    <mergeCell ref="AX91:AZ91"/>
    <mergeCell ref="AQ92:AW92"/>
    <mergeCell ref="AX92:AZ92"/>
    <mergeCell ref="AX86:AZ86"/>
    <mergeCell ref="AQ87:AW87"/>
    <mergeCell ref="AX87:AZ87"/>
    <mergeCell ref="AQ88:AW88"/>
    <mergeCell ref="AX88:AZ88"/>
    <mergeCell ref="AQ89:AW89"/>
    <mergeCell ref="AX89:AZ89"/>
    <mergeCell ref="AM82:AO93"/>
    <mergeCell ref="AQ82:AW82"/>
    <mergeCell ref="AX82:AZ82"/>
    <mergeCell ref="AQ83:AW83"/>
    <mergeCell ref="AX83:AZ83"/>
    <mergeCell ref="AQ84:AW84"/>
    <mergeCell ref="AX84:AZ84"/>
    <mergeCell ref="AQ85:AW85"/>
    <mergeCell ref="AX85:AZ85"/>
    <mergeCell ref="AQ86:AW86"/>
    <mergeCell ref="AQ71:AW71"/>
    <mergeCell ref="AX71:AZ71"/>
    <mergeCell ref="AM72:AO81"/>
    <mergeCell ref="AQ72:AW72"/>
    <mergeCell ref="AX72:AZ72"/>
    <mergeCell ref="AQ73:AW73"/>
    <mergeCell ref="AX73:AZ73"/>
    <mergeCell ref="AQ74:AW74"/>
    <mergeCell ref="AX74:AZ74"/>
    <mergeCell ref="AQ75:AW75"/>
    <mergeCell ref="AM59:AO71"/>
    <mergeCell ref="AQ79:AW79"/>
    <mergeCell ref="AX79:AZ79"/>
    <mergeCell ref="AQ80:AW80"/>
    <mergeCell ref="AX80:AZ80"/>
    <mergeCell ref="AQ81:AW81"/>
    <mergeCell ref="AX81:AZ81"/>
    <mergeCell ref="AX75:AZ75"/>
    <mergeCell ref="AQ76:AW76"/>
    <mergeCell ref="AX76:AZ76"/>
    <mergeCell ref="AQ77:AW77"/>
    <mergeCell ref="AX77:AZ77"/>
    <mergeCell ref="AQ78:AW78"/>
    <mergeCell ref="AX78:AZ78"/>
    <mergeCell ref="AQ68:AW68"/>
    <mergeCell ref="AX68:AZ68"/>
    <mergeCell ref="AQ69:AW69"/>
    <mergeCell ref="AX69:AZ69"/>
    <mergeCell ref="AQ70:AW70"/>
    <mergeCell ref="AX70:AZ70"/>
    <mergeCell ref="AQ65:AW65"/>
    <mergeCell ref="AX65:AZ65"/>
    <mergeCell ref="AQ66:AW66"/>
    <mergeCell ref="AX66:AZ66"/>
    <mergeCell ref="AQ67:AW67"/>
    <mergeCell ref="AX67:AZ67"/>
    <mergeCell ref="AQ62:AW62"/>
    <mergeCell ref="AX62:AZ62"/>
    <mergeCell ref="AQ63:AW63"/>
    <mergeCell ref="AX63:AZ63"/>
    <mergeCell ref="AQ64:AW64"/>
    <mergeCell ref="AX64:AZ64"/>
    <mergeCell ref="AX57:AZ57"/>
    <mergeCell ref="AQ58:AW58"/>
    <mergeCell ref="AX58:AZ58"/>
    <mergeCell ref="AQ59:AW59"/>
    <mergeCell ref="AX59:AZ59"/>
    <mergeCell ref="AQ60:AW60"/>
    <mergeCell ref="AX60:AZ60"/>
    <mergeCell ref="AQ61:AW61"/>
    <mergeCell ref="AX61:AZ61"/>
    <mergeCell ref="AQ53:AW53"/>
    <mergeCell ref="AX53:AZ53"/>
    <mergeCell ref="AM54:AO58"/>
    <mergeCell ref="AQ54:AW54"/>
    <mergeCell ref="AX54:AZ54"/>
    <mergeCell ref="AQ55:AW55"/>
    <mergeCell ref="AX55:AZ55"/>
    <mergeCell ref="AQ56:AW56"/>
    <mergeCell ref="AX56:AZ56"/>
    <mergeCell ref="AQ57:AW57"/>
    <mergeCell ref="AQ50:AW50"/>
    <mergeCell ref="AX50:AZ50"/>
    <mergeCell ref="AQ51:AW51"/>
    <mergeCell ref="AX51:AZ51"/>
    <mergeCell ref="AQ52:AW52"/>
    <mergeCell ref="AX52:AZ52"/>
    <mergeCell ref="AQ47:AW47"/>
    <mergeCell ref="AX47:AZ47"/>
    <mergeCell ref="AQ48:AW48"/>
    <mergeCell ref="AX48:AZ48"/>
    <mergeCell ref="AQ49:AW49"/>
    <mergeCell ref="AX49:AZ49"/>
    <mergeCell ref="AQ44:AW44"/>
    <mergeCell ref="AX44:AZ44"/>
    <mergeCell ref="AQ45:AW45"/>
    <mergeCell ref="AX45:AZ45"/>
    <mergeCell ref="AQ46:AW46"/>
    <mergeCell ref="AX46:AZ46"/>
    <mergeCell ref="AQ41:AW41"/>
    <mergeCell ref="AX41:AZ41"/>
    <mergeCell ref="AQ42:AW42"/>
    <mergeCell ref="AX42:AZ42"/>
    <mergeCell ref="AQ43:AW43"/>
    <mergeCell ref="AX43:AZ43"/>
    <mergeCell ref="AQ38:AW38"/>
    <mergeCell ref="AX38:AZ38"/>
    <mergeCell ref="AQ39:AW39"/>
    <mergeCell ref="AX39:AZ39"/>
    <mergeCell ref="AQ40:AW40"/>
    <mergeCell ref="AX40:AZ40"/>
    <mergeCell ref="AQ35:AW35"/>
    <mergeCell ref="AX35:AZ35"/>
    <mergeCell ref="AQ36:AW36"/>
    <mergeCell ref="AX36:AZ36"/>
    <mergeCell ref="AQ37:AW37"/>
    <mergeCell ref="AX37:AZ37"/>
    <mergeCell ref="AQ32:AW32"/>
    <mergeCell ref="AX32:AZ32"/>
    <mergeCell ref="AQ33:AW33"/>
    <mergeCell ref="AX33:AZ33"/>
    <mergeCell ref="AQ34:AW34"/>
    <mergeCell ref="AX34:AZ34"/>
    <mergeCell ref="AQ29:AW29"/>
    <mergeCell ref="AX29:AZ29"/>
    <mergeCell ref="AQ30:AW30"/>
    <mergeCell ref="AX30:AZ30"/>
    <mergeCell ref="AQ31:AW31"/>
    <mergeCell ref="AX31:AZ31"/>
    <mergeCell ref="AX26:AZ26"/>
    <mergeCell ref="AQ27:AW27"/>
    <mergeCell ref="AX27:AZ27"/>
    <mergeCell ref="AQ28:AW28"/>
    <mergeCell ref="AX28:AZ28"/>
    <mergeCell ref="AQ23:AW23"/>
    <mergeCell ref="AX23:AZ23"/>
    <mergeCell ref="AQ24:AW24"/>
    <mergeCell ref="AX24:AZ24"/>
    <mergeCell ref="AQ25:AW25"/>
    <mergeCell ref="AX25:AZ25"/>
    <mergeCell ref="AM12:AO13"/>
    <mergeCell ref="AP12:AP13"/>
    <mergeCell ref="AQ12:AW13"/>
    <mergeCell ref="AX12:AZ13"/>
    <mergeCell ref="AM14:AO53"/>
    <mergeCell ref="AQ14:AW14"/>
    <mergeCell ref="AX14:AZ14"/>
    <mergeCell ref="AQ15:AW15"/>
    <mergeCell ref="AX15:AZ15"/>
    <mergeCell ref="AQ16:AW16"/>
    <mergeCell ref="AQ20:AW20"/>
    <mergeCell ref="AX20:AZ20"/>
    <mergeCell ref="AQ21:AW21"/>
    <mergeCell ref="AX21:AZ21"/>
    <mergeCell ref="AQ22:AW22"/>
    <mergeCell ref="AX22:AZ22"/>
    <mergeCell ref="AX16:AZ16"/>
    <mergeCell ref="AQ17:AW17"/>
    <mergeCell ref="AX17:AZ17"/>
    <mergeCell ref="AQ18:AW18"/>
    <mergeCell ref="AX18:AZ18"/>
    <mergeCell ref="AQ19:AW19"/>
    <mergeCell ref="AX19:AZ19"/>
    <mergeCell ref="AQ26:AW26"/>
  </mergeCells>
  <phoneticPr fontId="1"/>
  <conditionalFormatting sqref="AX82:AX93 AQ82:AQ93 AX45:AX53 AQ45:AQ53">
    <cfRule type="cellIs" dxfId="1" priority="1" stopIfTrue="1" operator="equal">
      <formula>0</formula>
    </cfRule>
    <cfRule type="cellIs" dxfId="0" priority="2" stopIfTrue="1" operator="notEqual">
      <formula>0</formula>
    </cfRule>
  </conditionalFormatting>
  <dataValidations count="1">
    <dataValidation type="decimal" imeMode="off" operator="greaterThan" allowBlank="1" showInputMessage="1" showErrorMessage="1" sqref="AX81:AX93 AX29:AX31 AX68:AX71 AX45:AX53">
      <formula1>0</formula1>
    </dataValidation>
  </dataValidations>
  <pageMargins left="0.70000000000000007" right="0.70000000000000007" top="0.75000000000000011" bottom="0.75000000000000011" header="0.30000000000000004" footer="0.30000000000000004"/>
  <pageSetup paperSize="8" scale="43" orientation="landscape" horizontalDpi="4294967292" verticalDpi="4294967292"/>
  <rowBreaks count="1" manualBreakCount="1">
    <brk id="100" max="16383" man="1"/>
  </rowBreaks>
  <colBreaks count="1" manualBreakCount="1">
    <brk id="76" max="1048575" man="1"/>
  </col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57"/>
  <sheetViews>
    <sheetView showGridLines="0" topLeftCell="A22" workbookViewId="0"/>
  </sheetViews>
  <sheetFormatPr baseColWidth="12" defaultColWidth="8.83203125" defaultRowHeight="14" x14ac:dyDescent="0"/>
  <cols>
    <col min="1" max="64" width="3.1640625" style="25" customWidth="1"/>
    <col min="65" max="16384" width="8.83203125" style="25"/>
  </cols>
  <sheetData>
    <row r="2" spans="2:25">
      <c r="B2" s="27" t="s">
        <v>243</v>
      </c>
    </row>
    <row r="4" spans="2:25">
      <c r="B4" s="25" t="s">
        <v>575</v>
      </c>
    </row>
    <row r="5" spans="2:25">
      <c r="C5" s="25" t="s">
        <v>577</v>
      </c>
    </row>
    <row r="6" spans="2:25">
      <c r="C6" s="25" t="s">
        <v>578</v>
      </c>
    </row>
    <row r="7" spans="2:25">
      <c r="C7" s="25" t="s">
        <v>579</v>
      </c>
    </row>
    <row r="9" spans="2:25">
      <c r="C9" s="257" t="s">
        <v>21</v>
      </c>
      <c r="D9" s="257"/>
      <c r="E9" s="257"/>
      <c r="F9" s="257"/>
      <c r="G9" s="257"/>
      <c r="H9" s="257"/>
      <c r="I9" s="257"/>
      <c r="J9" s="257"/>
      <c r="K9" s="257"/>
      <c r="L9" s="258" t="s">
        <v>24</v>
      </c>
      <c r="M9" s="258"/>
      <c r="N9" s="258"/>
      <c r="O9" s="258"/>
      <c r="P9" s="258"/>
      <c r="Q9" s="258"/>
      <c r="R9" s="258"/>
    </row>
    <row r="10" spans="2:25">
      <c r="C10" s="257" t="s">
        <v>22</v>
      </c>
      <c r="D10" s="257"/>
      <c r="E10" s="257"/>
      <c r="F10" s="257"/>
      <c r="G10" s="257"/>
      <c r="H10" s="257"/>
      <c r="I10" s="257"/>
      <c r="J10" s="257"/>
      <c r="K10" s="257"/>
      <c r="L10" s="257" t="s">
        <v>23</v>
      </c>
      <c r="M10" s="257"/>
      <c r="N10" s="257"/>
      <c r="O10" s="257"/>
      <c r="P10" s="257"/>
      <c r="Q10" s="257"/>
      <c r="R10" s="257"/>
    </row>
    <row r="11" spans="2:25">
      <c r="K11" s="25" t="s">
        <v>581</v>
      </c>
    </row>
    <row r="12" spans="2:25">
      <c r="C12" s="259" t="s">
        <v>42</v>
      </c>
      <c r="D12" s="259"/>
      <c r="E12" s="259"/>
      <c r="F12" s="259"/>
      <c r="G12" s="259"/>
      <c r="H12" s="259"/>
      <c r="I12" s="259"/>
      <c r="J12" s="259"/>
      <c r="K12" s="259"/>
      <c r="L12" s="258">
        <v>1</v>
      </c>
      <c r="M12" s="258"/>
      <c r="N12" s="258"/>
      <c r="O12" s="258"/>
      <c r="P12" s="258"/>
      <c r="Q12" s="258"/>
      <c r="R12" s="258"/>
      <c r="T12" s="257" t="s">
        <v>576</v>
      </c>
      <c r="U12" s="260" t="s">
        <v>580</v>
      </c>
      <c r="V12" s="261"/>
      <c r="W12" s="261"/>
      <c r="X12" s="261"/>
      <c r="Y12" s="261"/>
    </row>
    <row r="13" spans="2:25">
      <c r="C13" s="259"/>
      <c r="D13" s="259"/>
      <c r="E13" s="259"/>
      <c r="F13" s="259"/>
      <c r="G13" s="259"/>
      <c r="H13" s="259"/>
      <c r="I13" s="259"/>
      <c r="J13" s="259"/>
      <c r="K13" s="259"/>
      <c r="L13" s="257" t="s">
        <v>0</v>
      </c>
      <c r="M13" s="257"/>
      <c r="N13" s="257"/>
      <c r="O13" s="257"/>
      <c r="P13" s="257"/>
      <c r="Q13" s="257"/>
      <c r="R13" s="257"/>
      <c r="T13" s="257"/>
      <c r="U13" s="261"/>
      <c r="V13" s="261"/>
      <c r="W13" s="261"/>
      <c r="X13" s="261"/>
      <c r="Y13" s="261"/>
    </row>
    <row r="14" spans="2:25">
      <c r="K14" s="25" t="s">
        <v>581</v>
      </c>
    </row>
    <row r="15" spans="2:25">
      <c r="C15" s="259" t="s">
        <v>1</v>
      </c>
      <c r="D15" s="259"/>
      <c r="E15" s="259"/>
      <c r="F15" s="259"/>
      <c r="G15" s="259"/>
      <c r="H15" s="259"/>
      <c r="I15" s="259"/>
      <c r="J15" s="259"/>
      <c r="K15" s="259"/>
      <c r="L15" s="258" t="s">
        <v>2</v>
      </c>
      <c r="M15" s="258"/>
      <c r="N15" s="258"/>
      <c r="O15" s="258"/>
      <c r="P15" s="258"/>
      <c r="Q15" s="258"/>
      <c r="R15" s="258"/>
      <c r="T15" s="257" t="s">
        <v>576</v>
      </c>
      <c r="U15" s="260" t="s">
        <v>582</v>
      </c>
      <c r="V15" s="261"/>
      <c r="W15" s="261"/>
      <c r="X15" s="261"/>
      <c r="Y15" s="261"/>
    </row>
    <row r="16" spans="2:25">
      <c r="C16" s="259"/>
      <c r="D16" s="259"/>
      <c r="E16" s="259"/>
      <c r="F16" s="259"/>
      <c r="G16" s="259"/>
      <c r="H16" s="259"/>
      <c r="I16" s="259"/>
      <c r="J16" s="259"/>
      <c r="K16" s="259"/>
      <c r="L16" s="257" t="s">
        <v>3</v>
      </c>
      <c r="M16" s="257"/>
      <c r="N16" s="257"/>
      <c r="O16" s="257"/>
      <c r="P16" s="257"/>
      <c r="Q16" s="257"/>
      <c r="R16" s="257"/>
      <c r="T16" s="257"/>
      <c r="U16" s="261"/>
      <c r="V16" s="261"/>
      <c r="W16" s="261"/>
      <c r="X16" s="261"/>
      <c r="Y16" s="261"/>
    </row>
    <row r="19" spans="2:26">
      <c r="B19" s="25" t="s">
        <v>16</v>
      </c>
    </row>
    <row r="20" spans="2:26">
      <c r="C20" s="25" t="s">
        <v>583</v>
      </c>
    </row>
    <row r="21" spans="2:26">
      <c r="M21" s="25" t="s">
        <v>584</v>
      </c>
    </row>
    <row r="22" spans="2:26">
      <c r="C22" s="263" t="s">
        <v>17</v>
      </c>
      <c r="D22" s="264"/>
      <c r="E22" s="264"/>
      <c r="F22" s="264"/>
      <c r="G22" s="264"/>
      <c r="H22" s="264"/>
      <c r="I22" s="264"/>
      <c r="J22" s="240"/>
      <c r="K22" s="241">
        <v>1</v>
      </c>
      <c r="L22" s="241"/>
      <c r="M22" s="241">
        <v>2</v>
      </c>
      <c r="N22" s="241"/>
      <c r="O22" s="241">
        <v>3</v>
      </c>
      <c r="P22" s="241"/>
      <c r="Q22" s="241">
        <v>4</v>
      </c>
      <c r="R22" s="241"/>
      <c r="S22" s="241">
        <v>5</v>
      </c>
      <c r="T22" s="241"/>
      <c r="U22" s="241">
        <v>6</v>
      </c>
      <c r="V22" s="241"/>
      <c r="W22" s="241">
        <v>7</v>
      </c>
      <c r="X22" s="241"/>
      <c r="Y22" s="241">
        <v>8</v>
      </c>
      <c r="Z22" s="241"/>
    </row>
    <row r="23" spans="2:26">
      <c r="C23" s="269" t="s">
        <v>18</v>
      </c>
      <c r="D23" s="270"/>
      <c r="E23" s="270"/>
      <c r="F23" s="270"/>
      <c r="G23" s="270"/>
      <c r="H23" s="270"/>
      <c r="I23" s="270"/>
      <c r="J23" s="271"/>
      <c r="K23" s="241">
        <v>0.46</v>
      </c>
      <c r="L23" s="241"/>
      <c r="M23" s="241">
        <v>0.46</v>
      </c>
      <c r="N23" s="241"/>
      <c r="O23" s="241">
        <v>0.56000000000000005</v>
      </c>
      <c r="P23" s="241"/>
      <c r="Q23" s="241">
        <v>0.75</v>
      </c>
      <c r="R23" s="241"/>
      <c r="S23" s="241">
        <v>0.87</v>
      </c>
      <c r="T23" s="241"/>
      <c r="U23" s="241">
        <v>0.87</v>
      </c>
      <c r="V23" s="241"/>
      <c r="W23" s="241">
        <v>0.87</v>
      </c>
      <c r="X23" s="241"/>
      <c r="Y23" s="241" t="s">
        <v>20</v>
      </c>
      <c r="Z23" s="241"/>
    </row>
    <row r="24" spans="2:26">
      <c r="C24" s="272" t="s">
        <v>19</v>
      </c>
      <c r="D24" s="258"/>
      <c r="E24" s="258"/>
      <c r="F24" s="258"/>
      <c r="G24" s="258"/>
      <c r="H24" s="258"/>
      <c r="I24" s="258"/>
      <c r="J24" s="273"/>
      <c r="K24" s="241"/>
      <c r="L24" s="241"/>
      <c r="M24" s="241"/>
      <c r="N24" s="241"/>
      <c r="O24" s="241"/>
      <c r="P24" s="241"/>
      <c r="Q24" s="241"/>
      <c r="R24" s="241"/>
      <c r="S24" s="241"/>
      <c r="T24" s="241"/>
      <c r="U24" s="241"/>
      <c r="V24" s="241"/>
      <c r="W24" s="241"/>
      <c r="X24" s="241"/>
      <c r="Y24" s="241"/>
      <c r="Z24" s="241"/>
    </row>
    <row r="26" spans="2:26">
      <c r="C26" s="25" t="s">
        <v>585</v>
      </c>
    </row>
    <row r="27" spans="2:26" ht="17">
      <c r="C27" s="25" t="s">
        <v>586</v>
      </c>
      <c r="O27" s="274" t="s">
        <v>648</v>
      </c>
      <c r="P27" s="274"/>
      <c r="Q27" s="274"/>
      <c r="R27" s="274"/>
      <c r="S27" s="274"/>
      <c r="T27" s="274"/>
    </row>
    <row r="28" spans="2:26">
      <c r="C28" s="25" t="s">
        <v>587</v>
      </c>
    </row>
    <row r="30" spans="2:26">
      <c r="B30" s="25" t="s">
        <v>588</v>
      </c>
    </row>
    <row r="31" spans="2:26">
      <c r="C31" s="25" t="s">
        <v>589</v>
      </c>
    </row>
    <row r="32" spans="2:26">
      <c r="C32" s="25" t="s">
        <v>590</v>
      </c>
    </row>
    <row r="33" spans="3:28">
      <c r="C33" s="25" t="s">
        <v>591</v>
      </c>
    </row>
    <row r="34" spans="3:28">
      <c r="C34" s="25" t="s">
        <v>592</v>
      </c>
    </row>
    <row r="35" spans="3:28" ht="15" thickBot="1"/>
    <row r="36" spans="3:28">
      <c r="C36" s="252"/>
      <c r="D36" s="253"/>
      <c r="E36" s="253"/>
      <c r="F36" s="253"/>
      <c r="G36" s="253" t="s">
        <v>197</v>
      </c>
      <c r="H36" s="253"/>
      <c r="I36" s="253"/>
      <c r="J36" s="253"/>
      <c r="K36" s="253"/>
      <c r="L36" s="253" t="s">
        <v>198</v>
      </c>
      <c r="M36" s="253"/>
      <c r="N36" s="253"/>
      <c r="O36" s="253"/>
      <c r="P36" s="253"/>
      <c r="Q36" s="253" t="s">
        <v>43</v>
      </c>
      <c r="R36" s="253"/>
      <c r="S36" s="253"/>
      <c r="T36" s="253"/>
      <c r="U36" s="253"/>
      <c r="V36" s="253" t="s">
        <v>200</v>
      </c>
      <c r="W36" s="253"/>
      <c r="X36" s="253"/>
      <c r="Y36" s="253"/>
      <c r="Z36" s="254"/>
    </row>
    <row r="37" spans="3:28">
      <c r="C37" s="256" t="s">
        <v>192</v>
      </c>
      <c r="D37" s="241"/>
      <c r="E37" s="241"/>
      <c r="F37" s="241"/>
      <c r="G37" s="255"/>
      <c r="H37" s="255"/>
      <c r="I37" s="255"/>
      <c r="J37" s="255"/>
      <c r="K37" s="255"/>
      <c r="L37" s="255"/>
      <c r="M37" s="255"/>
      <c r="N37" s="255"/>
      <c r="O37" s="255"/>
      <c r="P37" s="255"/>
      <c r="Q37" s="241">
        <v>1</v>
      </c>
      <c r="R37" s="241"/>
      <c r="S37" s="241"/>
      <c r="T37" s="241"/>
      <c r="U37" s="241"/>
      <c r="V37" s="241">
        <f>G37*L37*Q37</f>
        <v>0</v>
      </c>
      <c r="W37" s="241"/>
      <c r="X37" s="241"/>
      <c r="Y37" s="241"/>
      <c r="Z37" s="242"/>
    </row>
    <row r="38" spans="3:28">
      <c r="C38" s="256" t="s">
        <v>193</v>
      </c>
      <c r="D38" s="241"/>
      <c r="E38" s="241"/>
      <c r="F38" s="241"/>
      <c r="G38" s="255"/>
      <c r="H38" s="255"/>
      <c r="I38" s="255"/>
      <c r="J38" s="255"/>
      <c r="K38" s="255"/>
      <c r="L38" s="255"/>
      <c r="M38" s="255"/>
      <c r="N38" s="255"/>
      <c r="O38" s="255"/>
      <c r="P38" s="255"/>
      <c r="Q38" s="241">
        <v>0.7</v>
      </c>
      <c r="R38" s="241"/>
      <c r="S38" s="241"/>
      <c r="T38" s="241"/>
      <c r="U38" s="241"/>
      <c r="V38" s="241">
        <f t="shared" ref="V38:V41" si="0">G38*L38*Q38</f>
        <v>0</v>
      </c>
      <c r="W38" s="241"/>
      <c r="X38" s="241"/>
      <c r="Y38" s="241"/>
      <c r="Z38" s="242"/>
    </row>
    <row r="39" spans="3:28">
      <c r="C39" s="256" t="s">
        <v>194</v>
      </c>
      <c r="D39" s="241"/>
      <c r="E39" s="241"/>
      <c r="F39" s="241"/>
      <c r="G39" s="255"/>
      <c r="H39" s="255"/>
      <c r="I39" s="255"/>
      <c r="J39" s="255"/>
      <c r="K39" s="255"/>
      <c r="L39" s="255"/>
      <c r="M39" s="255"/>
      <c r="N39" s="255"/>
      <c r="O39" s="255"/>
      <c r="P39" s="255"/>
      <c r="Q39" s="241">
        <v>1</v>
      </c>
      <c r="R39" s="241"/>
      <c r="S39" s="241"/>
      <c r="T39" s="241"/>
      <c r="U39" s="241"/>
      <c r="V39" s="241">
        <f t="shared" si="0"/>
        <v>0</v>
      </c>
      <c r="W39" s="241"/>
      <c r="X39" s="241"/>
      <c r="Y39" s="241"/>
      <c r="Z39" s="242"/>
    </row>
    <row r="40" spans="3:28">
      <c r="C40" s="256" t="s">
        <v>195</v>
      </c>
      <c r="D40" s="241"/>
      <c r="E40" s="241"/>
      <c r="F40" s="241"/>
      <c r="G40" s="255"/>
      <c r="H40" s="255"/>
      <c r="I40" s="255"/>
      <c r="J40" s="255"/>
      <c r="K40" s="255"/>
      <c r="L40" s="255"/>
      <c r="M40" s="255"/>
      <c r="N40" s="255"/>
      <c r="O40" s="255"/>
      <c r="P40" s="255"/>
      <c r="Q40" s="241">
        <v>1</v>
      </c>
      <c r="R40" s="241"/>
      <c r="S40" s="241"/>
      <c r="T40" s="241"/>
      <c r="U40" s="241"/>
      <c r="V40" s="241">
        <f t="shared" si="0"/>
        <v>0</v>
      </c>
      <c r="W40" s="241"/>
      <c r="X40" s="241"/>
      <c r="Y40" s="241"/>
      <c r="Z40" s="242"/>
    </row>
    <row r="41" spans="3:28">
      <c r="C41" s="256" t="s">
        <v>196</v>
      </c>
      <c r="D41" s="241"/>
      <c r="E41" s="241"/>
      <c r="F41" s="241"/>
      <c r="G41" s="255"/>
      <c r="H41" s="255"/>
      <c r="I41" s="255"/>
      <c r="J41" s="255"/>
      <c r="K41" s="255"/>
      <c r="L41" s="255"/>
      <c r="M41" s="255"/>
      <c r="N41" s="255"/>
      <c r="O41" s="255"/>
      <c r="P41" s="255"/>
      <c r="Q41" s="241">
        <v>1</v>
      </c>
      <c r="R41" s="241"/>
      <c r="S41" s="241"/>
      <c r="T41" s="241"/>
      <c r="U41" s="241"/>
      <c r="V41" s="241">
        <f t="shared" si="0"/>
        <v>0</v>
      </c>
      <c r="W41" s="241"/>
      <c r="X41" s="241"/>
      <c r="Y41" s="241"/>
      <c r="Z41" s="242"/>
    </row>
    <row r="42" spans="3:28">
      <c r="C42" s="246" t="s">
        <v>201</v>
      </c>
      <c r="D42" s="247"/>
      <c r="E42" s="247"/>
      <c r="F42" s="247"/>
      <c r="G42" s="247"/>
      <c r="H42" s="247"/>
      <c r="I42" s="247"/>
      <c r="J42" s="247"/>
      <c r="K42" s="247"/>
      <c r="L42" s="247"/>
      <c r="M42" s="247"/>
      <c r="N42" s="247"/>
      <c r="O42" s="247"/>
      <c r="P42" s="247"/>
      <c r="Q42" s="247"/>
      <c r="R42" s="247"/>
      <c r="S42" s="247"/>
      <c r="T42" s="247"/>
      <c r="U42" s="248"/>
      <c r="V42" s="240">
        <f>SUM(L37:P41)</f>
        <v>0</v>
      </c>
      <c r="W42" s="241"/>
      <c r="X42" s="241"/>
      <c r="Y42" s="241"/>
      <c r="Z42" s="242"/>
    </row>
    <row r="43" spans="3:28" ht="15" thickBot="1">
      <c r="C43" s="249" t="s">
        <v>202</v>
      </c>
      <c r="D43" s="250"/>
      <c r="E43" s="250"/>
      <c r="F43" s="250"/>
      <c r="G43" s="250"/>
      <c r="H43" s="250"/>
      <c r="I43" s="250"/>
      <c r="J43" s="250"/>
      <c r="K43" s="250"/>
      <c r="L43" s="250"/>
      <c r="M43" s="250"/>
      <c r="N43" s="250"/>
      <c r="O43" s="250"/>
      <c r="P43" s="250"/>
      <c r="Q43" s="250"/>
      <c r="R43" s="250"/>
      <c r="S43" s="250"/>
      <c r="T43" s="250"/>
      <c r="U43" s="251"/>
      <c r="V43" s="243" t="e">
        <f>SUM(V37:Z41)/V42</f>
        <v>#DIV/0!</v>
      </c>
      <c r="W43" s="244"/>
      <c r="X43" s="244"/>
      <c r="Y43" s="244"/>
      <c r="Z43" s="245"/>
    </row>
    <row r="46" spans="3:28">
      <c r="C46" s="25" t="s">
        <v>593</v>
      </c>
    </row>
    <row r="47" spans="3:28">
      <c r="C47" s="21" t="s">
        <v>199</v>
      </c>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3:28">
      <c r="C48" s="38"/>
      <c r="D48" s="241" t="s">
        <v>26</v>
      </c>
      <c r="E48" s="241"/>
      <c r="F48" s="241"/>
      <c r="G48" s="241"/>
      <c r="H48" s="241"/>
      <c r="I48" s="241"/>
      <c r="J48" s="241"/>
      <c r="K48" s="241"/>
      <c r="L48" s="263" t="s">
        <v>27</v>
      </c>
      <c r="M48" s="264"/>
      <c r="N48" s="264"/>
      <c r="O48" s="264"/>
      <c r="P48" s="264"/>
      <c r="Q48" s="264"/>
      <c r="R48" s="264"/>
      <c r="S48" s="264"/>
      <c r="T48" s="264"/>
      <c r="U48" s="264"/>
      <c r="V48" s="264"/>
      <c r="W48" s="264"/>
      <c r="X48" s="264"/>
      <c r="Y48" s="264"/>
      <c r="Z48" s="240"/>
    </row>
    <row r="49" spans="3:26">
      <c r="C49" s="23" t="s">
        <v>25</v>
      </c>
      <c r="D49" s="262" t="s">
        <v>28</v>
      </c>
      <c r="E49" s="262"/>
      <c r="F49" s="262"/>
      <c r="G49" s="262"/>
      <c r="H49" s="262"/>
      <c r="I49" s="262"/>
      <c r="J49" s="262"/>
      <c r="K49" s="262"/>
      <c r="L49" s="265" t="s">
        <v>29</v>
      </c>
      <c r="M49" s="266"/>
      <c r="N49" s="266"/>
      <c r="O49" s="266"/>
      <c r="P49" s="266"/>
      <c r="Q49" s="266"/>
      <c r="R49" s="266"/>
      <c r="S49" s="266"/>
      <c r="T49" s="266"/>
      <c r="U49" s="266"/>
      <c r="V49" s="266"/>
      <c r="W49" s="266"/>
      <c r="X49" s="266"/>
      <c r="Y49" s="266"/>
      <c r="Z49" s="267"/>
    </row>
    <row r="50" spans="3:26">
      <c r="C50" s="23" t="s">
        <v>30</v>
      </c>
      <c r="D50" s="262" t="s">
        <v>34</v>
      </c>
      <c r="E50" s="262"/>
      <c r="F50" s="262"/>
      <c r="G50" s="262"/>
      <c r="H50" s="262"/>
      <c r="I50" s="262"/>
      <c r="J50" s="262"/>
      <c r="K50" s="262"/>
      <c r="L50" s="265" t="s">
        <v>35</v>
      </c>
      <c r="M50" s="266"/>
      <c r="N50" s="266"/>
      <c r="O50" s="266"/>
      <c r="P50" s="266"/>
      <c r="Q50" s="266"/>
      <c r="R50" s="266"/>
      <c r="S50" s="266"/>
      <c r="T50" s="266"/>
      <c r="U50" s="266"/>
      <c r="V50" s="266"/>
      <c r="W50" s="266"/>
      <c r="X50" s="266"/>
      <c r="Y50" s="266"/>
      <c r="Z50" s="267"/>
    </row>
    <row r="51" spans="3:26">
      <c r="C51" s="23" t="s">
        <v>31</v>
      </c>
      <c r="D51" s="262" t="s">
        <v>36</v>
      </c>
      <c r="E51" s="262"/>
      <c r="F51" s="262"/>
      <c r="G51" s="262"/>
      <c r="H51" s="262"/>
      <c r="I51" s="262"/>
      <c r="J51" s="262"/>
      <c r="K51" s="262"/>
      <c r="L51" s="265" t="s">
        <v>37</v>
      </c>
      <c r="M51" s="266"/>
      <c r="N51" s="266"/>
      <c r="O51" s="266"/>
      <c r="P51" s="266"/>
      <c r="Q51" s="266"/>
      <c r="R51" s="266"/>
      <c r="S51" s="266"/>
      <c r="T51" s="266"/>
      <c r="U51" s="266"/>
      <c r="V51" s="266"/>
      <c r="W51" s="266"/>
      <c r="X51" s="266"/>
      <c r="Y51" s="266"/>
      <c r="Z51" s="267"/>
    </row>
    <row r="52" spans="3:26">
      <c r="C52" s="23" t="s">
        <v>32</v>
      </c>
      <c r="D52" s="262" t="s">
        <v>38</v>
      </c>
      <c r="E52" s="262"/>
      <c r="F52" s="262"/>
      <c r="G52" s="262"/>
      <c r="H52" s="262"/>
      <c r="I52" s="262"/>
      <c r="J52" s="262"/>
      <c r="K52" s="262"/>
      <c r="L52" s="265" t="s">
        <v>39</v>
      </c>
      <c r="M52" s="266"/>
      <c r="N52" s="266"/>
      <c r="O52" s="266"/>
      <c r="P52" s="266"/>
      <c r="Q52" s="266"/>
      <c r="R52" s="266"/>
      <c r="S52" s="266"/>
      <c r="T52" s="266"/>
      <c r="U52" s="266"/>
      <c r="V52" s="266"/>
      <c r="W52" s="266"/>
      <c r="X52" s="266"/>
      <c r="Y52" s="266"/>
      <c r="Z52" s="267"/>
    </row>
    <row r="53" spans="3:26">
      <c r="C53" s="23" t="s">
        <v>33</v>
      </c>
      <c r="D53" s="262" t="s">
        <v>40</v>
      </c>
      <c r="E53" s="262"/>
      <c r="F53" s="262"/>
      <c r="G53" s="262"/>
      <c r="H53" s="262"/>
      <c r="I53" s="262"/>
      <c r="J53" s="262"/>
      <c r="K53" s="262"/>
      <c r="L53" s="265" t="s">
        <v>41</v>
      </c>
      <c r="M53" s="266"/>
      <c r="N53" s="266"/>
      <c r="O53" s="266"/>
      <c r="P53" s="266"/>
      <c r="Q53" s="266"/>
      <c r="R53" s="266"/>
      <c r="S53" s="266"/>
      <c r="T53" s="266"/>
      <c r="U53" s="266"/>
      <c r="V53" s="266"/>
      <c r="W53" s="266"/>
      <c r="X53" s="266"/>
      <c r="Y53" s="266"/>
      <c r="Z53" s="267"/>
    </row>
    <row r="55" spans="3:26">
      <c r="C55" s="40" t="s">
        <v>43</v>
      </c>
    </row>
    <row r="56" spans="3:26">
      <c r="C56" s="268" t="s">
        <v>44</v>
      </c>
      <c r="D56" s="268"/>
      <c r="E56" s="268"/>
      <c r="F56" s="268"/>
      <c r="G56" s="268"/>
      <c r="H56" s="268"/>
      <c r="I56" s="268"/>
      <c r="J56" s="241" t="s">
        <v>45</v>
      </c>
      <c r="K56" s="241"/>
      <c r="L56" s="241"/>
      <c r="M56" s="241"/>
      <c r="N56" s="241"/>
      <c r="O56" s="241"/>
      <c r="P56" s="241"/>
      <c r="Q56" s="241" t="s">
        <v>46</v>
      </c>
      <c r="R56" s="241"/>
      <c r="S56" s="241"/>
      <c r="T56" s="241"/>
      <c r="U56" s="241"/>
      <c r="V56" s="241"/>
    </row>
    <row r="57" spans="3:26">
      <c r="C57" s="268">
        <v>1</v>
      </c>
      <c r="D57" s="268"/>
      <c r="E57" s="268"/>
      <c r="F57" s="268"/>
      <c r="G57" s="268"/>
      <c r="H57" s="268"/>
      <c r="I57" s="268"/>
      <c r="J57" s="241">
        <v>1</v>
      </c>
      <c r="K57" s="241"/>
      <c r="L57" s="241"/>
      <c r="M57" s="241"/>
      <c r="N57" s="241"/>
      <c r="O57" s="241"/>
      <c r="P57" s="241"/>
      <c r="Q57" s="241">
        <v>0.7</v>
      </c>
      <c r="R57" s="241"/>
      <c r="S57" s="241"/>
      <c r="T57" s="241"/>
      <c r="U57" s="241"/>
      <c r="V57" s="241"/>
    </row>
  </sheetData>
  <mergeCells count="86">
    <mergeCell ref="C56:I56"/>
    <mergeCell ref="C57:I57"/>
    <mergeCell ref="J57:P57"/>
    <mergeCell ref="Q57:V57"/>
    <mergeCell ref="C22:J22"/>
    <mergeCell ref="C23:J23"/>
    <mergeCell ref="C24:J24"/>
    <mergeCell ref="O27:T27"/>
    <mergeCell ref="L50:Z50"/>
    <mergeCell ref="L51:Z51"/>
    <mergeCell ref="L52:Z52"/>
    <mergeCell ref="L53:Z53"/>
    <mergeCell ref="J56:P56"/>
    <mergeCell ref="Q56:V56"/>
    <mergeCell ref="D50:K50"/>
    <mergeCell ref="D52:K52"/>
    <mergeCell ref="D53:K53"/>
    <mergeCell ref="D51:K51"/>
    <mergeCell ref="O22:P22"/>
    <mergeCell ref="Q22:R22"/>
    <mergeCell ref="D48:K48"/>
    <mergeCell ref="D49:K49"/>
    <mergeCell ref="L48:Z48"/>
    <mergeCell ref="L49:Z49"/>
    <mergeCell ref="W23:X24"/>
    <mergeCell ref="Y23:Z24"/>
    <mergeCell ref="K23:L24"/>
    <mergeCell ref="M23:N24"/>
    <mergeCell ref="O23:P24"/>
    <mergeCell ref="Q23:R24"/>
    <mergeCell ref="S23:T24"/>
    <mergeCell ref="U23:V24"/>
    <mergeCell ref="K22:L22"/>
    <mergeCell ref="M22:N22"/>
    <mergeCell ref="U12:Y13"/>
    <mergeCell ref="T15:T16"/>
    <mergeCell ref="U15:Y16"/>
    <mergeCell ref="S22:T22"/>
    <mergeCell ref="U22:V22"/>
    <mergeCell ref="W22:X22"/>
    <mergeCell ref="Y22:Z22"/>
    <mergeCell ref="C15:K16"/>
    <mergeCell ref="L16:R16"/>
    <mergeCell ref="L15:R15"/>
    <mergeCell ref="C9:K9"/>
    <mergeCell ref="C10:K10"/>
    <mergeCell ref="L10:R10"/>
    <mergeCell ref="L9:R9"/>
    <mergeCell ref="T12:T13"/>
    <mergeCell ref="C12:K13"/>
    <mergeCell ref="L13:R13"/>
    <mergeCell ref="L12:R12"/>
    <mergeCell ref="C37:F37"/>
    <mergeCell ref="C38:F38"/>
    <mergeCell ref="C39:F39"/>
    <mergeCell ref="C40:F40"/>
    <mergeCell ref="C41:F41"/>
    <mergeCell ref="G41:K41"/>
    <mergeCell ref="L41:P41"/>
    <mergeCell ref="Q41:U41"/>
    <mergeCell ref="G36:K36"/>
    <mergeCell ref="L36:P36"/>
    <mergeCell ref="G37:K37"/>
    <mergeCell ref="G38:K38"/>
    <mergeCell ref="G39:K39"/>
    <mergeCell ref="G40:K40"/>
    <mergeCell ref="L37:P37"/>
    <mergeCell ref="L38:P38"/>
    <mergeCell ref="L39:P39"/>
    <mergeCell ref="L40:P40"/>
    <mergeCell ref="V42:Z42"/>
    <mergeCell ref="V43:Z43"/>
    <mergeCell ref="C42:U42"/>
    <mergeCell ref="C43:U43"/>
    <mergeCell ref="C36:F36"/>
    <mergeCell ref="V36:Z36"/>
    <mergeCell ref="V37:Z37"/>
    <mergeCell ref="V38:Z38"/>
    <mergeCell ref="V39:Z39"/>
    <mergeCell ref="V40:Z40"/>
    <mergeCell ref="V41:Z41"/>
    <mergeCell ref="Q36:U36"/>
    <mergeCell ref="Q37:U37"/>
    <mergeCell ref="Q38:U38"/>
    <mergeCell ref="Q39:U39"/>
    <mergeCell ref="Q40:U40"/>
  </mergeCells>
  <phoneticPr fontId="1"/>
  <hyperlinks>
    <hyperlink ref="O27:T27" location="地域区分!A1" display="地域区分シート"/>
  </hyperlinks>
  <pageMargins left="0.70000000000000007" right="0.70000000000000007" top="0.75000000000000011" bottom="0.75000000000000011" header="0.30000000000000004" footer="0.30000000000000004"/>
  <pageSetup paperSize="8" scale="91" orientation="landscape" horizontalDpi="4294967292" verticalDpi="4294967292"/>
  <rowBreaks count="1" manualBreakCount="1">
    <brk id="57"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65"/>
  <sheetViews>
    <sheetView showGridLines="0" zoomScale="25" zoomScaleNormal="25" zoomScalePageLayoutView="25" workbookViewId="0">
      <selection activeCell="M42" sqref="M42"/>
    </sheetView>
  </sheetViews>
  <sheetFormatPr baseColWidth="12" defaultColWidth="8.83203125" defaultRowHeight="17" x14ac:dyDescent="0"/>
  <cols>
    <col min="1" max="1" width="2.6640625" customWidth="1"/>
    <col min="2" max="2" width="9.83203125" customWidth="1"/>
    <col min="3" max="3" width="80.83203125" customWidth="1"/>
  </cols>
  <sheetData>
    <row r="2" spans="2:2">
      <c r="B2" s="24" t="s">
        <v>574</v>
      </c>
    </row>
    <row r="32" spans="2:2">
      <c r="B32" t="s">
        <v>244</v>
      </c>
    </row>
    <row r="33" spans="2:3">
      <c r="B33" s="1" t="s">
        <v>545</v>
      </c>
      <c r="C33" s="1" t="s">
        <v>544</v>
      </c>
    </row>
    <row r="34" spans="2:3">
      <c r="B34" s="1" t="s">
        <v>547</v>
      </c>
      <c r="C34" s="1" t="s">
        <v>546</v>
      </c>
    </row>
    <row r="35" spans="2:3">
      <c r="B35" s="1" t="s">
        <v>548</v>
      </c>
      <c r="C35" s="1" t="s">
        <v>555</v>
      </c>
    </row>
    <row r="36" spans="2:3">
      <c r="B36" s="28" t="s">
        <v>549</v>
      </c>
      <c r="C36" s="28" t="s">
        <v>556</v>
      </c>
    </row>
    <row r="37" spans="2:3">
      <c r="B37" s="30"/>
      <c r="C37" s="30" t="s">
        <v>557</v>
      </c>
    </row>
    <row r="38" spans="2:3">
      <c r="B38" s="30"/>
      <c r="C38" s="30" t="s">
        <v>558</v>
      </c>
    </row>
    <row r="39" spans="2:3">
      <c r="B39" s="29"/>
      <c r="C39" s="29" t="s">
        <v>245</v>
      </c>
    </row>
    <row r="40" spans="2:3">
      <c r="B40" s="1" t="s">
        <v>551</v>
      </c>
      <c r="C40" s="1" t="s">
        <v>550</v>
      </c>
    </row>
    <row r="41" spans="2:3">
      <c r="B41" s="1" t="s">
        <v>553</v>
      </c>
      <c r="C41" s="1" t="s">
        <v>552</v>
      </c>
    </row>
    <row r="43" spans="2:3">
      <c r="B43" t="s">
        <v>554</v>
      </c>
    </row>
    <row r="44" spans="2:3">
      <c r="B44" s="31" t="s">
        <v>246</v>
      </c>
      <c r="C44" s="32"/>
    </row>
    <row r="45" spans="2:3">
      <c r="B45" s="33" t="s">
        <v>559</v>
      </c>
      <c r="C45" s="34"/>
    </row>
    <row r="46" spans="2:3">
      <c r="B46" s="33" t="s">
        <v>560</v>
      </c>
      <c r="C46" s="34"/>
    </row>
    <row r="47" spans="2:3">
      <c r="B47" s="33" t="s">
        <v>561</v>
      </c>
      <c r="C47" s="34"/>
    </row>
    <row r="48" spans="2:3">
      <c r="B48" s="33" t="s">
        <v>562</v>
      </c>
      <c r="C48" s="34"/>
    </row>
    <row r="49" spans="2:3">
      <c r="B49" s="33" t="s">
        <v>563</v>
      </c>
      <c r="C49" s="34"/>
    </row>
    <row r="50" spans="2:3">
      <c r="B50" s="33" t="s">
        <v>564</v>
      </c>
      <c r="C50" s="34"/>
    </row>
    <row r="51" spans="2:3">
      <c r="B51" s="33" t="s">
        <v>565</v>
      </c>
      <c r="C51" s="34"/>
    </row>
    <row r="52" spans="2:3">
      <c r="B52" s="33" t="s">
        <v>567</v>
      </c>
      <c r="C52" s="34"/>
    </row>
    <row r="53" spans="2:3">
      <c r="B53" s="33" t="s">
        <v>566</v>
      </c>
      <c r="C53" s="34"/>
    </row>
    <row r="54" spans="2:3">
      <c r="B54" s="33" t="s">
        <v>569</v>
      </c>
      <c r="C54" s="34"/>
    </row>
    <row r="55" spans="2:3">
      <c r="B55" s="35" t="s">
        <v>568</v>
      </c>
      <c r="C55" s="36"/>
    </row>
    <row r="56" spans="2:3">
      <c r="B56" s="37"/>
      <c r="C56" s="37"/>
    </row>
    <row r="57" spans="2:3">
      <c r="B57" t="s">
        <v>247</v>
      </c>
    </row>
    <row r="58" spans="2:3">
      <c r="B58" s="31" t="s">
        <v>248</v>
      </c>
      <c r="C58" s="32"/>
    </row>
    <row r="59" spans="2:3">
      <c r="B59" s="33" t="s">
        <v>249</v>
      </c>
      <c r="C59" s="34"/>
    </row>
    <row r="60" spans="2:3">
      <c r="B60" s="33" t="s">
        <v>250</v>
      </c>
      <c r="C60" s="34"/>
    </row>
    <row r="61" spans="2:3">
      <c r="B61" s="33" t="s">
        <v>251</v>
      </c>
      <c r="C61" s="34"/>
    </row>
    <row r="62" spans="2:3">
      <c r="B62" s="33" t="s">
        <v>571</v>
      </c>
      <c r="C62" s="34"/>
    </row>
    <row r="63" spans="2:3">
      <c r="B63" s="33" t="s">
        <v>570</v>
      </c>
      <c r="C63" s="34"/>
    </row>
    <row r="64" spans="2:3">
      <c r="B64" s="33" t="s">
        <v>252</v>
      </c>
      <c r="C64" s="34"/>
    </row>
    <row r="65" spans="2:3">
      <c r="B65" s="33" t="s">
        <v>253</v>
      </c>
      <c r="C65" s="34"/>
    </row>
    <row r="66" spans="2:3">
      <c r="B66" s="33" t="s">
        <v>254</v>
      </c>
      <c r="C66" s="34"/>
    </row>
    <row r="67" spans="2:3">
      <c r="B67" s="35" t="s">
        <v>255</v>
      </c>
      <c r="C67" s="36"/>
    </row>
    <row r="69" spans="2:3">
      <c r="B69" t="s">
        <v>256</v>
      </c>
    </row>
    <row r="70" spans="2:3">
      <c r="B70" s="31" t="s">
        <v>257</v>
      </c>
      <c r="C70" s="32"/>
    </row>
    <row r="71" spans="2:3">
      <c r="B71" s="33" t="s">
        <v>258</v>
      </c>
      <c r="C71" s="34"/>
    </row>
    <row r="72" spans="2:3">
      <c r="B72" s="33" t="s">
        <v>259</v>
      </c>
      <c r="C72" s="34"/>
    </row>
    <row r="73" spans="2:3">
      <c r="B73" s="33" t="s">
        <v>260</v>
      </c>
      <c r="C73" s="34"/>
    </row>
    <row r="74" spans="2:3">
      <c r="B74" s="33" t="s">
        <v>261</v>
      </c>
      <c r="C74" s="34"/>
    </row>
    <row r="75" spans="2:3">
      <c r="B75" s="33" t="s">
        <v>262</v>
      </c>
      <c r="C75" s="34"/>
    </row>
    <row r="76" spans="2:3">
      <c r="B76" s="33" t="s">
        <v>263</v>
      </c>
      <c r="C76" s="34"/>
    </row>
    <row r="77" spans="2:3">
      <c r="B77" s="33" t="s">
        <v>264</v>
      </c>
      <c r="C77" s="34"/>
    </row>
    <row r="78" spans="2:3">
      <c r="B78" s="33" t="s">
        <v>265</v>
      </c>
      <c r="C78" s="34"/>
    </row>
    <row r="79" spans="2:3">
      <c r="B79" s="33" t="s">
        <v>266</v>
      </c>
      <c r="C79" s="34"/>
    </row>
    <row r="80" spans="2:3">
      <c r="B80" s="33" t="s">
        <v>267</v>
      </c>
      <c r="C80" s="34"/>
    </row>
    <row r="81" spans="2:3">
      <c r="B81" s="33" t="s">
        <v>268</v>
      </c>
      <c r="C81" s="34"/>
    </row>
    <row r="82" spans="2:3">
      <c r="B82" s="33" t="s">
        <v>269</v>
      </c>
      <c r="C82" s="34"/>
    </row>
    <row r="83" spans="2:3">
      <c r="B83" s="33" t="s">
        <v>270</v>
      </c>
      <c r="C83" s="34"/>
    </row>
    <row r="84" spans="2:3">
      <c r="B84" s="33" t="s">
        <v>271</v>
      </c>
      <c r="C84" s="34"/>
    </row>
    <row r="85" spans="2:3">
      <c r="B85" s="33" t="s">
        <v>272</v>
      </c>
      <c r="C85" s="34"/>
    </row>
    <row r="86" spans="2:3">
      <c r="B86" s="33" t="s">
        <v>273</v>
      </c>
      <c r="C86" s="34"/>
    </row>
    <row r="87" spans="2:3">
      <c r="B87" s="33" t="s">
        <v>274</v>
      </c>
      <c r="C87" s="34"/>
    </row>
    <row r="88" spans="2:3">
      <c r="B88" s="33" t="s">
        <v>275</v>
      </c>
      <c r="C88" s="34"/>
    </row>
    <row r="89" spans="2:3">
      <c r="B89" s="33" t="s">
        <v>276</v>
      </c>
      <c r="C89" s="34"/>
    </row>
    <row r="90" spans="2:3">
      <c r="B90" s="33" t="s">
        <v>277</v>
      </c>
      <c r="C90" s="34"/>
    </row>
    <row r="91" spans="2:3">
      <c r="B91" s="33" t="s">
        <v>278</v>
      </c>
      <c r="C91" s="34"/>
    </row>
    <row r="92" spans="2:3">
      <c r="B92" s="33" t="s">
        <v>279</v>
      </c>
      <c r="C92" s="34"/>
    </row>
    <row r="93" spans="2:3">
      <c r="B93" s="33" t="s">
        <v>280</v>
      </c>
      <c r="C93" s="34"/>
    </row>
    <row r="94" spans="2:3">
      <c r="B94" s="33" t="s">
        <v>281</v>
      </c>
      <c r="C94" s="34"/>
    </row>
    <row r="95" spans="2:3">
      <c r="B95" s="33" t="s">
        <v>282</v>
      </c>
      <c r="C95" s="34"/>
    </row>
    <row r="96" spans="2:3">
      <c r="B96" s="33" t="s">
        <v>283</v>
      </c>
      <c r="C96" s="34"/>
    </row>
    <row r="97" spans="2:3">
      <c r="B97" s="33" t="s">
        <v>284</v>
      </c>
      <c r="C97" s="34"/>
    </row>
    <row r="98" spans="2:3">
      <c r="B98" s="33" t="s">
        <v>285</v>
      </c>
      <c r="C98" s="34"/>
    </row>
    <row r="99" spans="2:3">
      <c r="B99" s="33" t="s">
        <v>286</v>
      </c>
      <c r="C99" s="34"/>
    </row>
    <row r="100" spans="2:3">
      <c r="B100" s="33" t="s">
        <v>287</v>
      </c>
      <c r="C100" s="34"/>
    </row>
    <row r="101" spans="2:3">
      <c r="B101" s="33" t="s">
        <v>288</v>
      </c>
      <c r="C101" s="34"/>
    </row>
    <row r="102" spans="2:3">
      <c r="B102" s="33" t="s">
        <v>289</v>
      </c>
      <c r="C102" s="34"/>
    </row>
    <row r="103" spans="2:3">
      <c r="B103" s="33" t="s">
        <v>290</v>
      </c>
      <c r="C103" s="34"/>
    </row>
    <row r="104" spans="2:3">
      <c r="B104" s="33" t="s">
        <v>291</v>
      </c>
      <c r="C104" s="34"/>
    </row>
    <row r="105" spans="2:3">
      <c r="B105" s="33" t="s">
        <v>292</v>
      </c>
      <c r="C105" s="34"/>
    </row>
    <row r="106" spans="2:3">
      <c r="B106" s="33" t="s">
        <v>293</v>
      </c>
      <c r="C106" s="34"/>
    </row>
    <row r="107" spans="2:3">
      <c r="B107" s="33" t="s">
        <v>294</v>
      </c>
      <c r="C107" s="34"/>
    </row>
    <row r="108" spans="2:3">
      <c r="B108" s="33" t="s">
        <v>295</v>
      </c>
      <c r="C108" s="34"/>
    </row>
    <row r="109" spans="2:3">
      <c r="B109" s="33" t="s">
        <v>296</v>
      </c>
      <c r="C109" s="34"/>
    </row>
    <row r="110" spans="2:3">
      <c r="B110" s="33" t="s">
        <v>297</v>
      </c>
      <c r="C110" s="34"/>
    </row>
    <row r="111" spans="2:3">
      <c r="B111" s="33" t="s">
        <v>298</v>
      </c>
      <c r="C111" s="34"/>
    </row>
    <row r="112" spans="2:3">
      <c r="B112" s="33" t="s">
        <v>299</v>
      </c>
      <c r="C112" s="34"/>
    </row>
    <row r="113" spans="2:3">
      <c r="B113" s="33" t="s">
        <v>300</v>
      </c>
      <c r="C113" s="34"/>
    </row>
    <row r="114" spans="2:3">
      <c r="B114" s="33" t="s">
        <v>301</v>
      </c>
      <c r="C114" s="34"/>
    </row>
    <row r="115" spans="2:3">
      <c r="B115" s="33" t="s">
        <v>302</v>
      </c>
      <c r="C115" s="34"/>
    </row>
    <row r="116" spans="2:3">
      <c r="B116" s="33" t="s">
        <v>303</v>
      </c>
      <c r="C116" s="34"/>
    </row>
    <row r="117" spans="2:3">
      <c r="B117" s="33" t="s">
        <v>304</v>
      </c>
      <c r="C117" s="34"/>
    </row>
    <row r="118" spans="2:3">
      <c r="B118" s="33" t="s">
        <v>305</v>
      </c>
      <c r="C118" s="34"/>
    </row>
    <row r="119" spans="2:3">
      <c r="B119" s="33" t="s">
        <v>306</v>
      </c>
      <c r="C119" s="34"/>
    </row>
    <row r="120" spans="2:3">
      <c r="B120" s="33" t="s">
        <v>307</v>
      </c>
      <c r="C120" s="34"/>
    </row>
    <row r="121" spans="2:3">
      <c r="B121" s="33" t="s">
        <v>308</v>
      </c>
      <c r="C121" s="34"/>
    </row>
    <row r="122" spans="2:3">
      <c r="B122" s="33" t="s">
        <v>309</v>
      </c>
      <c r="C122" s="34"/>
    </row>
    <row r="123" spans="2:3">
      <c r="B123" s="33" t="s">
        <v>310</v>
      </c>
      <c r="C123" s="34"/>
    </row>
    <row r="124" spans="2:3">
      <c r="B124" s="33" t="s">
        <v>311</v>
      </c>
      <c r="C124" s="34"/>
    </row>
    <row r="125" spans="2:3">
      <c r="B125" s="33" t="s">
        <v>312</v>
      </c>
      <c r="C125" s="34"/>
    </row>
    <row r="126" spans="2:3">
      <c r="B126" s="33" t="s">
        <v>313</v>
      </c>
      <c r="C126" s="34"/>
    </row>
    <row r="127" spans="2:3">
      <c r="B127" s="33" t="s">
        <v>314</v>
      </c>
      <c r="C127" s="34"/>
    </row>
    <row r="128" spans="2:3">
      <c r="B128" s="33" t="s">
        <v>315</v>
      </c>
      <c r="C128" s="34"/>
    </row>
    <row r="129" spans="2:3">
      <c r="B129" s="33" t="s">
        <v>316</v>
      </c>
      <c r="C129" s="34"/>
    </row>
    <row r="130" spans="2:3">
      <c r="B130" s="33" t="s">
        <v>317</v>
      </c>
      <c r="C130" s="34"/>
    </row>
    <row r="131" spans="2:3">
      <c r="B131" s="33" t="s">
        <v>318</v>
      </c>
      <c r="C131" s="34"/>
    </row>
    <row r="132" spans="2:3">
      <c r="B132" s="33" t="s">
        <v>319</v>
      </c>
      <c r="C132" s="34"/>
    </row>
    <row r="133" spans="2:3">
      <c r="B133" s="33" t="s">
        <v>320</v>
      </c>
      <c r="C133" s="34"/>
    </row>
    <row r="134" spans="2:3">
      <c r="B134" s="33" t="s">
        <v>321</v>
      </c>
      <c r="C134" s="34"/>
    </row>
    <row r="135" spans="2:3">
      <c r="B135" s="33" t="s">
        <v>322</v>
      </c>
      <c r="C135" s="34"/>
    </row>
    <row r="136" spans="2:3">
      <c r="B136" s="33" t="s">
        <v>323</v>
      </c>
      <c r="C136" s="34"/>
    </row>
    <row r="137" spans="2:3">
      <c r="B137" s="33" t="s">
        <v>324</v>
      </c>
      <c r="C137" s="34"/>
    </row>
    <row r="138" spans="2:3">
      <c r="B138" s="33" t="s">
        <v>325</v>
      </c>
      <c r="C138" s="34"/>
    </row>
    <row r="139" spans="2:3">
      <c r="B139" s="33" t="s">
        <v>326</v>
      </c>
      <c r="C139" s="34"/>
    </row>
    <row r="140" spans="2:3">
      <c r="B140" s="33" t="s">
        <v>327</v>
      </c>
      <c r="C140" s="34"/>
    </row>
    <row r="141" spans="2:3">
      <c r="B141" s="33" t="s">
        <v>328</v>
      </c>
      <c r="C141" s="34"/>
    </row>
    <row r="142" spans="2:3">
      <c r="B142" s="33" t="s">
        <v>329</v>
      </c>
      <c r="C142" s="34"/>
    </row>
    <row r="143" spans="2:3">
      <c r="B143" s="33" t="s">
        <v>330</v>
      </c>
      <c r="C143" s="34"/>
    </row>
    <row r="144" spans="2:3">
      <c r="B144" s="33" t="s">
        <v>331</v>
      </c>
      <c r="C144" s="34"/>
    </row>
    <row r="145" spans="2:3">
      <c r="B145" s="33" t="s">
        <v>332</v>
      </c>
      <c r="C145" s="34"/>
    </row>
    <row r="146" spans="2:3">
      <c r="B146" s="33" t="s">
        <v>333</v>
      </c>
      <c r="C146" s="34"/>
    </row>
    <row r="147" spans="2:3">
      <c r="B147" s="33" t="s">
        <v>334</v>
      </c>
      <c r="C147" s="34"/>
    </row>
    <row r="148" spans="2:3">
      <c r="B148" s="33" t="s">
        <v>335</v>
      </c>
      <c r="C148" s="34"/>
    </row>
    <row r="149" spans="2:3">
      <c r="B149" s="33" t="s">
        <v>336</v>
      </c>
      <c r="C149" s="34"/>
    </row>
    <row r="150" spans="2:3">
      <c r="B150" s="33" t="s">
        <v>337</v>
      </c>
      <c r="C150" s="34"/>
    </row>
    <row r="151" spans="2:3">
      <c r="B151" s="33" t="s">
        <v>338</v>
      </c>
      <c r="C151" s="34"/>
    </row>
    <row r="152" spans="2:3">
      <c r="B152" s="33" t="s">
        <v>339</v>
      </c>
      <c r="C152" s="34"/>
    </row>
    <row r="153" spans="2:3">
      <c r="B153" s="33" t="s">
        <v>340</v>
      </c>
      <c r="C153" s="34"/>
    </row>
    <row r="154" spans="2:3">
      <c r="B154" s="33" t="s">
        <v>341</v>
      </c>
      <c r="C154" s="34"/>
    </row>
    <row r="155" spans="2:3">
      <c r="B155" s="33" t="s">
        <v>342</v>
      </c>
      <c r="C155" s="34"/>
    </row>
    <row r="156" spans="2:3">
      <c r="B156" s="33" t="s">
        <v>343</v>
      </c>
      <c r="C156" s="34"/>
    </row>
    <row r="157" spans="2:3">
      <c r="B157" s="33" t="s">
        <v>344</v>
      </c>
      <c r="C157" s="34"/>
    </row>
    <row r="158" spans="2:3">
      <c r="B158" s="33" t="s">
        <v>345</v>
      </c>
      <c r="C158" s="34"/>
    </row>
    <row r="159" spans="2:3">
      <c r="B159" s="33" t="s">
        <v>346</v>
      </c>
      <c r="C159" s="34"/>
    </row>
    <row r="160" spans="2:3">
      <c r="B160" s="35" t="s">
        <v>347</v>
      </c>
      <c r="C160" s="36"/>
    </row>
    <row r="162" spans="2:3">
      <c r="B162" t="s">
        <v>348</v>
      </c>
    </row>
    <row r="163" spans="2:3">
      <c r="B163" s="31" t="s">
        <v>349</v>
      </c>
      <c r="C163" s="32"/>
    </row>
    <row r="164" spans="2:3">
      <c r="B164" s="33" t="s">
        <v>350</v>
      </c>
      <c r="C164" s="34"/>
    </row>
    <row r="165" spans="2:3">
      <c r="B165" s="33" t="s">
        <v>351</v>
      </c>
      <c r="C165" s="34"/>
    </row>
    <row r="166" spans="2:3">
      <c r="B166" s="33" t="s">
        <v>352</v>
      </c>
      <c r="C166" s="34"/>
    </row>
    <row r="167" spans="2:3">
      <c r="B167" s="33" t="s">
        <v>353</v>
      </c>
      <c r="C167" s="34"/>
    </row>
    <row r="168" spans="2:3">
      <c r="B168" s="33" t="s">
        <v>354</v>
      </c>
      <c r="C168" s="34"/>
    </row>
    <row r="169" spans="2:3">
      <c r="B169" s="33" t="s">
        <v>355</v>
      </c>
      <c r="C169" s="34"/>
    </row>
    <row r="170" spans="2:3">
      <c r="B170" s="33" t="s">
        <v>356</v>
      </c>
      <c r="C170" s="34"/>
    </row>
    <row r="171" spans="2:3">
      <c r="B171" s="33" t="s">
        <v>357</v>
      </c>
      <c r="C171" s="34"/>
    </row>
    <row r="172" spans="2:3">
      <c r="B172" s="33" t="s">
        <v>358</v>
      </c>
      <c r="C172" s="34"/>
    </row>
    <row r="173" spans="2:3">
      <c r="B173" s="33" t="s">
        <v>359</v>
      </c>
      <c r="C173" s="34"/>
    </row>
    <row r="174" spans="2:3">
      <c r="B174" s="33" t="s">
        <v>360</v>
      </c>
      <c r="C174" s="34"/>
    </row>
    <row r="175" spans="2:3">
      <c r="B175" s="33" t="s">
        <v>361</v>
      </c>
      <c r="C175" s="34"/>
    </row>
    <row r="176" spans="2:3">
      <c r="B176" s="33" t="s">
        <v>362</v>
      </c>
      <c r="C176" s="34"/>
    </row>
    <row r="177" spans="2:3">
      <c r="B177" s="33" t="s">
        <v>363</v>
      </c>
      <c r="C177" s="34"/>
    </row>
    <row r="178" spans="2:3">
      <c r="B178" s="33" t="s">
        <v>364</v>
      </c>
      <c r="C178" s="34"/>
    </row>
    <row r="179" spans="2:3">
      <c r="B179" s="33" t="s">
        <v>365</v>
      </c>
      <c r="C179" s="34"/>
    </row>
    <row r="180" spans="2:3">
      <c r="B180" s="33" t="s">
        <v>366</v>
      </c>
      <c r="C180" s="34"/>
    </row>
    <row r="181" spans="2:3">
      <c r="B181" s="33" t="s">
        <v>367</v>
      </c>
      <c r="C181" s="34"/>
    </row>
    <row r="182" spans="2:3">
      <c r="B182" s="33" t="s">
        <v>368</v>
      </c>
      <c r="C182" s="34"/>
    </row>
    <row r="183" spans="2:3">
      <c r="B183" s="33" t="s">
        <v>369</v>
      </c>
      <c r="C183" s="34"/>
    </row>
    <row r="184" spans="2:3">
      <c r="B184" s="33" t="s">
        <v>370</v>
      </c>
      <c r="C184" s="34"/>
    </row>
    <row r="185" spans="2:3">
      <c r="B185" s="33" t="s">
        <v>371</v>
      </c>
      <c r="C185" s="34"/>
    </row>
    <row r="186" spans="2:3">
      <c r="B186" s="33" t="s">
        <v>372</v>
      </c>
      <c r="C186" s="34"/>
    </row>
    <row r="187" spans="2:3">
      <c r="B187" s="33" t="s">
        <v>373</v>
      </c>
      <c r="C187" s="34"/>
    </row>
    <row r="188" spans="2:3">
      <c r="B188" s="33" t="s">
        <v>374</v>
      </c>
      <c r="C188" s="34"/>
    </row>
    <row r="189" spans="2:3">
      <c r="B189" s="33" t="s">
        <v>375</v>
      </c>
      <c r="C189" s="34"/>
    </row>
    <row r="190" spans="2:3">
      <c r="B190" s="33" t="s">
        <v>376</v>
      </c>
      <c r="C190" s="34"/>
    </row>
    <row r="191" spans="2:3">
      <c r="B191" s="33" t="s">
        <v>377</v>
      </c>
      <c r="C191" s="34"/>
    </row>
    <row r="192" spans="2:3">
      <c r="B192" s="33" t="s">
        <v>378</v>
      </c>
      <c r="C192" s="34"/>
    </row>
    <row r="193" spans="2:3">
      <c r="B193" s="33" t="s">
        <v>379</v>
      </c>
      <c r="C193" s="34"/>
    </row>
    <row r="194" spans="2:3">
      <c r="B194" s="33" t="s">
        <v>380</v>
      </c>
      <c r="C194" s="34"/>
    </row>
    <row r="195" spans="2:3">
      <c r="B195" s="33" t="s">
        <v>381</v>
      </c>
      <c r="C195" s="34"/>
    </row>
    <row r="196" spans="2:3">
      <c r="B196" s="33" t="s">
        <v>382</v>
      </c>
      <c r="C196" s="34"/>
    </row>
    <row r="197" spans="2:3">
      <c r="B197" s="33" t="s">
        <v>383</v>
      </c>
      <c r="C197" s="34"/>
    </row>
    <row r="198" spans="2:3">
      <c r="B198" s="33" t="s">
        <v>384</v>
      </c>
      <c r="C198" s="34"/>
    </row>
    <row r="199" spans="2:3">
      <c r="B199" s="33" t="s">
        <v>385</v>
      </c>
      <c r="C199" s="34"/>
    </row>
    <row r="200" spans="2:3">
      <c r="B200" s="33" t="s">
        <v>386</v>
      </c>
      <c r="C200" s="34"/>
    </row>
    <row r="201" spans="2:3">
      <c r="B201" s="33" t="s">
        <v>387</v>
      </c>
      <c r="C201" s="34"/>
    </row>
    <row r="202" spans="2:3">
      <c r="B202" s="33" t="s">
        <v>388</v>
      </c>
      <c r="C202" s="34"/>
    </row>
    <row r="203" spans="2:3">
      <c r="B203" s="33" t="s">
        <v>389</v>
      </c>
      <c r="C203" s="34"/>
    </row>
    <row r="204" spans="2:3">
      <c r="B204" s="33" t="s">
        <v>390</v>
      </c>
      <c r="C204" s="34"/>
    </row>
    <row r="205" spans="2:3">
      <c r="B205" s="33" t="s">
        <v>391</v>
      </c>
      <c r="C205" s="34"/>
    </row>
    <row r="206" spans="2:3">
      <c r="B206" s="33" t="s">
        <v>392</v>
      </c>
      <c r="C206" s="34"/>
    </row>
    <row r="207" spans="2:3">
      <c r="B207" s="33" t="s">
        <v>393</v>
      </c>
      <c r="C207" s="34"/>
    </row>
    <row r="208" spans="2:3">
      <c r="B208" s="33" t="s">
        <v>394</v>
      </c>
      <c r="C208" s="34"/>
    </row>
    <row r="209" spans="2:3">
      <c r="B209" s="33" t="s">
        <v>395</v>
      </c>
      <c r="C209" s="34"/>
    </row>
    <row r="210" spans="2:3">
      <c r="B210" s="33" t="s">
        <v>396</v>
      </c>
      <c r="C210" s="34"/>
    </row>
    <row r="211" spans="2:3">
      <c r="B211" s="33" t="s">
        <v>397</v>
      </c>
      <c r="C211" s="34"/>
    </row>
    <row r="212" spans="2:3">
      <c r="B212" s="33" t="s">
        <v>398</v>
      </c>
      <c r="C212" s="34"/>
    </row>
    <row r="213" spans="2:3">
      <c r="B213" s="33" t="s">
        <v>399</v>
      </c>
      <c r="C213" s="34"/>
    </row>
    <row r="214" spans="2:3">
      <c r="B214" s="33" t="s">
        <v>400</v>
      </c>
      <c r="C214" s="34"/>
    </row>
    <row r="215" spans="2:3">
      <c r="B215" s="33" t="s">
        <v>401</v>
      </c>
      <c r="C215" s="34"/>
    </row>
    <row r="216" spans="2:3">
      <c r="B216" s="33" t="s">
        <v>402</v>
      </c>
      <c r="C216" s="34"/>
    </row>
    <row r="217" spans="2:3">
      <c r="B217" s="33" t="s">
        <v>403</v>
      </c>
      <c r="C217" s="34"/>
    </row>
    <row r="218" spans="2:3">
      <c r="B218" s="33" t="s">
        <v>404</v>
      </c>
      <c r="C218" s="34"/>
    </row>
    <row r="219" spans="2:3">
      <c r="B219" s="33" t="s">
        <v>405</v>
      </c>
      <c r="C219" s="34"/>
    </row>
    <row r="220" spans="2:3">
      <c r="B220" s="33" t="s">
        <v>406</v>
      </c>
      <c r="C220" s="34"/>
    </row>
    <row r="221" spans="2:3">
      <c r="B221" s="33" t="s">
        <v>407</v>
      </c>
      <c r="C221" s="34"/>
    </row>
    <row r="222" spans="2:3">
      <c r="B222" s="33" t="s">
        <v>408</v>
      </c>
      <c r="C222" s="34"/>
    </row>
    <row r="223" spans="2:3">
      <c r="B223" s="33" t="s">
        <v>409</v>
      </c>
      <c r="C223" s="34"/>
    </row>
    <row r="224" spans="2:3">
      <c r="B224" s="33" t="s">
        <v>410</v>
      </c>
      <c r="C224" s="34"/>
    </row>
    <row r="225" spans="2:3">
      <c r="B225" s="33" t="s">
        <v>411</v>
      </c>
      <c r="C225" s="34"/>
    </row>
    <row r="226" spans="2:3">
      <c r="B226" s="33" t="s">
        <v>412</v>
      </c>
      <c r="C226" s="34"/>
    </row>
    <row r="227" spans="2:3">
      <c r="B227" s="33" t="s">
        <v>413</v>
      </c>
      <c r="C227" s="34"/>
    </row>
    <row r="228" spans="2:3">
      <c r="B228" s="33" t="s">
        <v>414</v>
      </c>
      <c r="C228" s="34"/>
    </row>
    <row r="229" spans="2:3">
      <c r="B229" s="33" t="s">
        <v>415</v>
      </c>
      <c r="C229" s="34"/>
    </row>
    <row r="230" spans="2:3">
      <c r="B230" s="33" t="s">
        <v>416</v>
      </c>
      <c r="C230" s="34"/>
    </row>
    <row r="231" spans="2:3">
      <c r="B231" s="33" t="s">
        <v>417</v>
      </c>
      <c r="C231" s="34"/>
    </row>
    <row r="232" spans="2:3">
      <c r="B232" s="33" t="s">
        <v>418</v>
      </c>
      <c r="C232" s="34"/>
    </row>
    <row r="233" spans="2:3">
      <c r="B233" s="33" t="s">
        <v>419</v>
      </c>
      <c r="C233" s="34"/>
    </row>
    <row r="234" spans="2:3">
      <c r="B234" s="33" t="s">
        <v>420</v>
      </c>
      <c r="C234" s="34"/>
    </row>
    <row r="235" spans="2:3">
      <c r="B235" s="33" t="s">
        <v>421</v>
      </c>
      <c r="C235" s="34"/>
    </row>
    <row r="236" spans="2:3">
      <c r="B236" s="33" t="s">
        <v>422</v>
      </c>
      <c r="C236" s="34"/>
    </row>
    <row r="237" spans="2:3">
      <c r="B237" s="33" t="s">
        <v>423</v>
      </c>
      <c r="C237" s="34"/>
    </row>
    <row r="238" spans="2:3">
      <c r="B238" s="33" t="s">
        <v>424</v>
      </c>
      <c r="C238" s="34"/>
    </row>
    <row r="239" spans="2:3">
      <c r="B239" s="33" t="s">
        <v>425</v>
      </c>
      <c r="C239" s="34"/>
    </row>
    <row r="240" spans="2:3">
      <c r="B240" s="33" t="s">
        <v>426</v>
      </c>
      <c r="C240" s="34"/>
    </row>
    <row r="241" spans="2:3">
      <c r="B241" s="33" t="s">
        <v>427</v>
      </c>
      <c r="C241" s="34"/>
    </row>
    <row r="242" spans="2:3">
      <c r="B242" s="33" t="s">
        <v>428</v>
      </c>
      <c r="C242" s="34"/>
    </row>
    <row r="243" spans="2:3">
      <c r="B243" s="33" t="s">
        <v>429</v>
      </c>
      <c r="C243" s="34"/>
    </row>
    <row r="244" spans="2:3">
      <c r="B244" s="33" t="s">
        <v>430</v>
      </c>
      <c r="C244" s="34"/>
    </row>
    <row r="245" spans="2:3">
      <c r="B245" s="33" t="s">
        <v>431</v>
      </c>
      <c r="C245" s="34"/>
    </row>
    <row r="246" spans="2:3">
      <c r="B246" s="33" t="s">
        <v>432</v>
      </c>
      <c r="C246" s="34"/>
    </row>
    <row r="247" spans="2:3">
      <c r="B247" s="33" t="s">
        <v>433</v>
      </c>
      <c r="C247" s="34"/>
    </row>
    <row r="248" spans="2:3">
      <c r="B248" s="33" t="s">
        <v>434</v>
      </c>
      <c r="C248" s="34"/>
    </row>
    <row r="249" spans="2:3">
      <c r="B249" s="33" t="s">
        <v>435</v>
      </c>
      <c r="C249" s="34"/>
    </row>
    <row r="250" spans="2:3">
      <c r="B250" s="33" t="s">
        <v>436</v>
      </c>
      <c r="C250" s="34"/>
    </row>
    <row r="251" spans="2:3">
      <c r="B251" s="33" t="s">
        <v>437</v>
      </c>
      <c r="C251" s="34"/>
    </row>
    <row r="252" spans="2:3">
      <c r="B252" s="33" t="s">
        <v>438</v>
      </c>
      <c r="C252" s="34"/>
    </row>
    <row r="253" spans="2:3">
      <c r="B253" s="33" t="s">
        <v>439</v>
      </c>
      <c r="C253" s="34"/>
    </row>
    <row r="254" spans="2:3">
      <c r="B254" s="35" t="s">
        <v>440</v>
      </c>
      <c r="C254" s="36"/>
    </row>
    <row r="256" spans="2:3">
      <c r="B256" t="s">
        <v>572</v>
      </c>
    </row>
    <row r="257" spans="2:3">
      <c r="B257" t="s">
        <v>441</v>
      </c>
    </row>
    <row r="258" spans="2:3">
      <c r="B258" s="31" t="s">
        <v>442</v>
      </c>
      <c r="C258" s="32"/>
    </row>
    <row r="259" spans="2:3">
      <c r="B259" s="35" t="s">
        <v>443</v>
      </c>
      <c r="C259" s="36"/>
    </row>
    <row r="261" spans="2:3">
      <c r="B261" t="s">
        <v>444</v>
      </c>
    </row>
    <row r="262" spans="2:3">
      <c r="B262" s="31" t="s">
        <v>445</v>
      </c>
      <c r="C262" s="32"/>
    </row>
    <row r="263" spans="2:3">
      <c r="B263" s="33" t="s">
        <v>446</v>
      </c>
      <c r="C263" s="34"/>
    </row>
    <row r="264" spans="2:3">
      <c r="B264" s="33" t="s">
        <v>447</v>
      </c>
      <c r="C264" s="34"/>
    </row>
    <row r="265" spans="2:3">
      <c r="B265" s="33" t="s">
        <v>448</v>
      </c>
      <c r="C265" s="34"/>
    </row>
    <row r="266" spans="2:3">
      <c r="B266" s="33" t="s">
        <v>449</v>
      </c>
      <c r="C266" s="34"/>
    </row>
    <row r="267" spans="2:3">
      <c r="B267" s="33" t="s">
        <v>450</v>
      </c>
      <c r="C267" s="34"/>
    </row>
    <row r="268" spans="2:3">
      <c r="B268" s="33" t="s">
        <v>451</v>
      </c>
      <c r="C268" s="34"/>
    </row>
    <row r="269" spans="2:3">
      <c r="B269" s="33" t="s">
        <v>452</v>
      </c>
      <c r="C269" s="34"/>
    </row>
    <row r="270" spans="2:3">
      <c r="B270" s="33" t="s">
        <v>453</v>
      </c>
      <c r="C270" s="34"/>
    </row>
    <row r="271" spans="2:3">
      <c r="B271" s="33" t="s">
        <v>454</v>
      </c>
      <c r="C271" s="34"/>
    </row>
    <row r="272" spans="2:3">
      <c r="B272" s="33" t="s">
        <v>455</v>
      </c>
      <c r="C272" s="34"/>
    </row>
    <row r="273" spans="2:3">
      <c r="B273" s="33" t="s">
        <v>456</v>
      </c>
      <c r="C273" s="34"/>
    </row>
    <row r="274" spans="2:3">
      <c r="B274" s="33" t="s">
        <v>457</v>
      </c>
      <c r="C274" s="34"/>
    </row>
    <row r="275" spans="2:3">
      <c r="B275" s="33" t="s">
        <v>458</v>
      </c>
      <c r="C275" s="34"/>
    </row>
    <row r="276" spans="2:3">
      <c r="B276" s="33" t="s">
        <v>459</v>
      </c>
      <c r="C276" s="34"/>
    </row>
    <row r="277" spans="2:3">
      <c r="B277" s="33" t="s">
        <v>460</v>
      </c>
      <c r="C277" s="34"/>
    </row>
    <row r="278" spans="2:3">
      <c r="B278" s="33" t="s">
        <v>461</v>
      </c>
      <c r="C278" s="34"/>
    </row>
    <row r="279" spans="2:3">
      <c r="B279" s="33" t="s">
        <v>462</v>
      </c>
      <c r="C279" s="34"/>
    </row>
    <row r="280" spans="2:3">
      <c r="B280" s="33" t="s">
        <v>463</v>
      </c>
      <c r="C280" s="34"/>
    </row>
    <row r="281" spans="2:3">
      <c r="B281" s="33" t="s">
        <v>464</v>
      </c>
      <c r="C281" s="34"/>
    </row>
    <row r="282" spans="2:3">
      <c r="B282" s="33" t="s">
        <v>465</v>
      </c>
      <c r="C282" s="34"/>
    </row>
    <row r="283" spans="2:3">
      <c r="B283" s="33" t="s">
        <v>466</v>
      </c>
      <c r="C283" s="34"/>
    </row>
    <row r="284" spans="2:3">
      <c r="B284" s="33" t="s">
        <v>467</v>
      </c>
      <c r="C284" s="34"/>
    </row>
    <row r="285" spans="2:3">
      <c r="B285" s="35" t="s">
        <v>468</v>
      </c>
      <c r="C285" s="36"/>
    </row>
    <row r="286" spans="2:3">
      <c r="B286" s="37"/>
      <c r="C286" s="37"/>
    </row>
    <row r="287" spans="2:3">
      <c r="B287" t="s">
        <v>469</v>
      </c>
    </row>
    <row r="288" spans="2:3">
      <c r="B288" s="31" t="s">
        <v>470</v>
      </c>
      <c r="C288" s="32"/>
    </row>
    <row r="289" spans="2:3">
      <c r="B289" s="33" t="s">
        <v>471</v>
      </c>
      <c r="C289" s="34"/>
    </row>
    <row r="290" spans="2:3">
      <c r="B290" s="33" t="s">
        <v>472</v>
      </c>
      <c r="C290" s="34"/>
    </row>
    <row r="291" spans="2:3">
      <c r="B291" s="33" t="s">
        <v>473</v>
      </c>
      <c r="C291" s="34"/>
    </row>
    <row r="292" spans="2:3">
      <c r="B292" s="33" t="s">
        <v>474</v>
      </c>
      <c r="C292" s="34"/>
    </row>
    <row r="293" spans="2:3">
      <c r="B293" s="33" t="s">
        <v>475</v>
      </c>
      <c r="C293" s="34"/>
    </row>
    <row r="294" spans="2:3">
      <c r="B294" s="33" t="s">
        <v>476</v>
      </c>
      <c r="C294" s="34"/>
    </row>
    <row r="295" spans="2:3">
      <c r="B295" s="33" t="s">
        <v>477</v>
      </c>
      <c r="C295" s="34"/>
    </row>
    <row r="296" spans="2:3">
      <c r="B296" s="33" t="s">
        <v>478</v>
      </c>
      <c r="C296" s="34"/>
    </row>
    <row r="297" spans="2:3">
      <c r="B297" s="33" t="s">
        <v>479</v>
      </c>
      <c r="C297" s="34"/>
    </row>
    <row r="298" spans="2:3">
      <c r="B298" s="33" t="s">
        <v>480</v>
      </c>
      <c r="C298" s="34"/>
    </row>
    <row r="299" spans="2:3">
      <c r="B299" s="33" t="s">
        <v>481</v>
      </c>
      <c r="C299" s="34"/>
    </row>
    <row r="300" spans="2:3">
      <c r="B300" s="33" t="s">
        <v>482</v>
      </c>
      <c r="C300" s="34"/>
    </row>
    <row r="301" spans="2:3">
      <c r="B301" s="33" t="s">
        <v>483</v>
      </c>
      <c r="C301" s="34"/>
    </row>
    <row r="302" spans="2:3">
      <c r="B302" s="33" t="s">
        <v>484</v>
      </c>
      <c r="C302" s="34"/>
    </row>
    <row r="303" spans="2:3">
      <c r="B303" s="33" t="s">
        <v>485</v>
      </c>
      <c r="C303" s="34"/>
    </row>
    <row r="304" spans="2:3">
      <c r="B304" s="33" t="s">
        <v>486</v>
      </c>
      <c r="C304" s="34"/>
    </row>
    <row r="305" spans="2:3">
      <c r="B305" s="33" t="s">
        <v>487</v>
      </c>
      <c r="C305" s="34"/>
    </row>
    <row r="306" spans="2:3">
      <c r="B306" s="33" t="s">
        <v>488</v>
      </c>
      <c r="C306" s="34"/>
    </row>
    <row r="307" spans="2:3">
      <c r="B307" s="33" t="s">
        <v>489</v>
      </c>
      <c r="C307" s="34"/>
    </row>
    <row r="308" spans="2:3">
      <c r="B308" s="33" t="s">
        <v>490</v>
      </c>
      <c r="C308" s="34"/>
    </row>
    <row r="309" spans="2:3">
      <c r="B309" s="33" t="s">
        <v>491</v>
      </c>
      <c r="C309" s="34"/>
    </row>
    <row r="310" spans="2:3">
      <c r="B310" s="33" t="s">
        <v>492</v>
      </c>
      <c r="C310" s="34"/>
    </row>
    <row r="311" spans="2:3">
      <c r="B311" s="33" t="s">
        <v>493</v>
      </c>
      <c r="C311" s="34"/>
    </row>
    <row r="312" spans="2:3">
      <c r="B312" s="33" t="s">
        <v>494</v>
      </c>
      <c r="C312" s="34"/>
    </row>
    <row r="313" spans="2:3">
      <c r="B313" s="33" t="s">
        <v>495</v>
      </c>
      <c r="C313" s="34"/>
    </row>
    <row r="314" spans="2:3">
      <c r="B314" s="33" t="s">
        <v>496</v>
      </c>
      <c r="C314" s="34"/>
    </row>
    <row r="315" spans="2:3">
      <c r="B315" s="33" t="s">
        <v>497</v>
      </c>
      <c r="C315" s="34"/>
    </row>
    <row r="316" spans="2:3">
      <c r="B316" s="33" t="s">
        <v>498</v>
      </c>
      <c r="C316" s="34"/>
    </row>
    <row r="317" spans="2:3">
      <c r="B317" s="33" t="s">
        <v>499</v>
      </c>
      <c r="C317" s="34"/>
    </row>
    <row r="318" spans="2:3">
      <c r="B318" s="33" t="s">
        <v>500</v>
      </c>
      <c r="C318" s="34"/>
    </row>
    <row r="319" spans="2:3">
      <c r="B319" s="33" t="s">
        <v>501</v>
      </c>
      <c r="C319" s="34"/>
    </row>
    <row r="320" spans="2:3">
      <c r="B320" s="33" t="s">
        <v>502</v>
      </c>
      <c r="C320" s="34"/>
    </row>
    <row r="321" spans="2:3">
      <c r="B321" s="33" t="s">
        <v>503</v>
      </c>
      <c r="C321" s="34"/>
    </row>
    <row r="322" spans="2:3">
      <c r="B322" s="33" t="s">
        <v>504</v>
      </c>
      <c r="C322" s="34"/>
    </row>
    <row r="323" spans="2:3">
      <c r="B323" s="33" t="s">
        <v>505</v>
      </c>
      <c r="C323" s="34"/>
    </row>
    <row r="324" spans="2:3">
      <c r="B324" s="33" t="s">
        <v>506</v>
      </c>
      <c r="C324" s="34"/>
    </row>
    <row r="325" spans="2:3">
      <c r="B325" s="33" t="s">
        <v>507</v>
      </c>
      <c r="C325" s="34"/>
    </row>
    <row r="326" spans="2:3">
      <c r="B326" s="35" t="s">
        <v>508</v>
      </c>
      <c r="C326" s="36"/>
    </row>
    <row r="327" spans="2:3">
      <c r="B327" s="37"/>
      <c r="C327" s="37"/>
    </row>
    <row r="328" spans="2:3">
      <c r="B328" t="s">
        <v>509</v>
      </c>
    </row>
    <row r="329" spans="2:3">
      <c r="B329" s="31" t="s">
        <v>510</v>
      </c>
      <c r="C329" s="32"/>
    </row>
    <row r="330" spans="2:3">
      <c r="B330" s="33" t="s">
        <v>511</v>
      </c>
      <c r="C330" s="34"/>
    </row>
    <row r="331" spans="2:3">
      <c r="B331" s="33" t="s">
        <v>512</v>
      </c>
      <c r="C331" s="34"/>
    </row>
    <row r="332" spans="2:3">
      <c r="B332" s="33" t="s">
        <v>513</v>
      </c>
      <c r="C332" s="34"/>
    </row>
    <row r="333" spans="2:3">
      <c r="B333" s="33" t="s">
        <v>514</v>
      </c>
      <c r="C333" s="34"/>
    </row>
    <row r="334" spans="2:3">
      <c r="B334" s="33" t="s">
        <v>515</v>
      </c>
      <c r="C334" s="34"/>
    </row>
    <row r="335" spans="2:3">
      <c r="B335" s="33" t="s">
        <v>516</v>
      </c>
      <c r="C335" s="34"/>
    </row>
    <row r="336" spans="2:3">
      <c r="B336" s="33" t="s">
        <v>517</v>
      </c>
      <c r="C336" s="34"/>
    </row>
    <row r="337" spans="2:3">
      <c r="B337" s="33" t="s">
        <v>518</v>
      </c>
      <c r="C337" s="34"/>
    </row>
    <row r="338" spans="2:3">
      <c r="B338" s="33" t="s">
        <v>519</v>
      </c>
      <c r="C338" s="34"/>
    </row>
    <row r="339" spans="2:3">
      <c r="B339" s="35" t="s">
        <v>520</v>
      </c>
      <c r="C339" s="36"/>
    </row>
    <row r="340" spans="2:3">
      <c r="B340" s="37"/>
      <c r="C340" s="37"/>
    </row>
    <row r="341" spans="2:3">
      <c r="B341" t="s">
        <v>521</v>
      </c>
    </row>
    <row r="342" spans="2:3">
      <c r="B342" s="31" t="s">
        <v>522</v>
      </c>
      <c r="C342" s="32"/>
    </row>
    <row r="343" spans="2:3">
      <c r="B343" s="33" t="s">
        <v>523</v>
      </c>
      <c r="C343" s="34"/>
    </row>
    <row r="344" spans="2:3">
      <c r="B344" s="35" t="s">
        <v>573</v>
      </c>
      <c r="C344" s="36"/>
    </row>
    <row r="346" spans="2:3">
      <c r="B346" t="s">
        <v>524</v>
      </c>
    </row>
    <row r="347" spans="2:3">
      <c r="B347" s="31" t="s">
        <v>525</v>
      </c>
      <c r="C347" s="32"/>
    </row>
    <row r="348" spans="2:3">
      <c r="B348" s="33" t="s">
        <v>526</v>
      </c>
      <c r="C348" s="34"/>
    </row>
    <row r="349" spans="2:3">
      <c r="B349" s="33" t="s">
        <v>527</v>
      </c>
      <c r="C349" s="34"/>
    </row>
    <row r="350" spans="2:3">
      <c r="B350" s="33" t="s">
        <v>528</v>
      </c>
      <c r="C350" s="34"/>
    </row>
    <row r="351" spans="2:3">
      <c r="B351" s="33" t="s">
        <v>529</v>
      </c>
      <c r="C351" s="34"/>
    </row>
    <row r="352" spans="2:3">
      <c r="B352" s="33" t="s">
        <v>530</v>
      </c>
      <c r="C352" s="34"/>
    </row>
    <row r="353" spans="2:3">
      <c r="B353" s="33" t="s">
        <v>531</v>
      </c>
      <c r="C353" s="34"/>
    </row>
    <row r="354" spans="2:3">
      <c r="B354" s="33" t="s">
        <v>532</v>
      </c>
      <c r="C354" s="34"/>
    </row>
    <row r="355" spans="2:3">
      <c r="B355" s="33" t="s">
        <v>533</v>
      </c>
      <c r="C355" s="34"/>
    </row>
    <row r="356" spans="2:3">
      <c r="B356" s="33" t="s">
        <v>534</v>
      </c>
      <c r="C356" s="34"/>
    </row>
    <row r="357" spans="2:3">
      <c r="B357" s="33" t="s">
        <v>535</v>
      </c>
      <c r="C357" s="34"/>
    </row>
    <row r="358" spans="2:3">
      <c r="B358" s="33" t="s">
        <v>536</v>
      </c>
      <c r="C358" s="34"/>
    </row>
    <row r="359" spans="2:3">
      <c r="B359" s="33" t="s">
        <v>537</v>
      </c>
      <c r="C359" s="34"/>
    </row>
    <row r="360" spans="2:3">
      <c r="B360" s="33" t="s">
        <v>538</v>
      </c>
      <c r="C360" s="34"/>
    </row>
    <row r="361" spans="2:3">
      <c r="B361" s="33" t="s">
        <v>539</v>
      </c>
      <c r="C361" s="34"/>
    </row>
    <row r="362" spans="2:3">
      <c r="B362" s="33" t="s">
        <v>540</v>
      </c>
      <c r="C362" s="34"/>
    </row>
    <row r="363" spans="2:3">
      <c r="B363" s="33" t="s">
        <v>541</v>
      </c>
      <c r="C363" s="34"/>
    </row>
    <row r="364" spans="2:3">
      <c r="B364" s="33" t="s">
        <v>542</v>
      </c>
      <c r="C364" s="34"/>
    </row>
    <row r="365" spans="2:3">
      <c r="B365" s="35" t="s">
        <v>543</v>
      </c>
      <c r="C365" s="36"/>
    </row>
  </sheetData>
  <phoneticPr fontId="1"/>
  <pageMargins left="0.70000000000000007" right="0.70000000000000007" top="0.75000000000000011" bottom="0.75000000000000011" header="0.30000000000000004" footer="0.30000000000000004"/>
  <pageSetup paperSize="9" scale="64" orientation="portrait"/>
  <rowBreaks count="2" manualBreakCount="2">
    <brk id="67" max="16383" man="1"/>
    <brk id="365" max="16383" man="1"/>
  </rowBreaks>
  <colBreaks count="1" manualBreakCount="1">
    <brk id="3"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壁</vt:lpstr>
      <vt:lpstr>床</vt:lpstr>
      <vt:lpstr>天井</vt:lpstr>
      <vt:lpstr>UA値計算</vt:lpstr>
      <vt:lpstr>地域区分</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HINO ISAO</dc:creator>
  <cp:lastModifiedBy>川上 幸生</cp:lastModifiedBy>
  <cp:lastPrinted>2015-06-06T23:08:36Z</cp:lastPrinted>
  <dcterms:created xsi:type="dcterms:W3CDTF">2014-12-25T23:38:40Z</dcterms:created>
  <dcterms:modified xsi:type="dcterms:W3CDTF">2015-06-06T23:08:41Z</dcterms:modified>
</cp:coreProperties>
</file>